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재택근무\2025년 7월 교육생 모집\"/>
    </mc:Choice>
  </mc:AlternateContent>
  <xr:revisionPtr revIDLastSave="0" documentId="13_ncr:1_{91CB2F73-4DBF-4FC2-B734-D5A82F781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W23" i="4" s="1"/>
  <c r="O23" i="4"/>
  <c r="X23" i="4" s="1"/>
  <c r="K23" i="4"/>
  <c r="I23" i="4"/>
  <c r="S23" i="4" s="1"/>
  <c r="Y23" i="4" l="1"/>
  <c r="P23" i="4"/>
  <c r="M23" i="4"/>
  <c r="L23" i="4"/>
  <c r="T23" i="4"/>
  <c r="V23" i="4" s="1"/>
  <c r="U23" i="4" l="1"/>
  <c r="R11" i="4" l="1"/>
  <c r="W11" i="4" s="1"/>
  <c r="O11" i="4"/>
  <c r="P11" i="4" s="1"/>
  <c r="K11" i="4"/>
  <c r="T11" i="4" s="1"/>
  <c r="I11" i="4"/>
  <c r="X11" i="4" l="1"/>
  <c r="Y11" i="4" s="1"/>
  <c r="M11" i="4"/>
  <c r="S11" i="4"/>
  <c r="U11" i="4" s="1"/>
  <c r="L11" i="4"/>
  <c r="R9" i="4"/>
  <c r="W9" i="4" s="1"/>
  <c r="O9" i="4"/>
  <c r="X9" i="4" s="1"/>
  <c r="K9" i="4"/>
  <c r="T9" i="4" s="1"/>
  <c r="I9" i="4"/>
  <c r="R20" i="4"/>
  <c r="W20" i="4" s="1"/>
  <c r="O20" i="4"/>
  <c r="X20" i="4" s="1"/>
  <c r="K20" i="4"/>
  <c r="T20" i="4" s="1"/>
  <c r="I20" i="4"/>
  <c r="S20" i="4" s="1"/>
  <c r="M9" i="4" l="1"/>
  <c r="V11" i="4"/>
  <c r="P9" i="4"/>
  <c r="Y9" i="4"/>
  <c r="S9" i="4"/>
  <c r="V9" i="4" s="1"/>
  <c r="P20" i="4"/>
  <c r="Y20" i="4"/>
  <c r="V20" i="4"/>
  <c r="M20" i="4"/>
  <c r="U20" i="4"/>
  <c r="L9" i="4"/>
  <c r="L20" i="4"/>
  <c r="R18" i="4"/>
  <c r="W18" i="4" s="1"/>
  <c r="O18" i="4"/>
  <c r="X18" i="4" s="1"/>
  <c r="K18" i="4"/>
  <c r="T18" i="4" s="1"/>
  <c r="I18" i="4"/>
  <c r="U9" i="4" l="1"/>
  <c r="M18" i="4"/>
  <c r="P18" i="4"/>
  <c r="Y18" i="4"/>
  <c r="S18" i="4"/>
  <c r="U18" i="4" s="1"/>
  <c r="L18" i="4"/>
  <c r="R19" i="4"/>
  <c r="R13" i="4"/>
  <c r="O19" i="4"/>
  <c r="O13" i="4"/>
  <c r="K19" i="4"/>
  <c r="K13" i="4"/>
  <c r="I19" i="4"/>
  <c r="I13" i="4"/>
  <c r="V18" i="4" l="1"/>
  <c r="M19" i="4"/>
  <c r="R22" i="4"/>
  <c r="W22" i="4" s="1"/>
  <c r="O22" i="4"/>
  <c r="X22" i="4" s="1"/>
  <c r="K22" i="4"/>
  <c r="T22" i="4" s="1"/>
  <c r="I22" i="4"/>
  <c r="S22" i="4" s="1"/>
  <c r="R24" i="4"/>
  <c r="O24" i="4"/>
  <c r="P24" i="4" s="1"/>
  <c r="K24" i="4"/>
  <c r="T24" i="4" s="1"/>
  <c r="I24" i="4"/>
  <c r="R14" i="4"/>
  <c r="W14" i="4" s="1"/>
  <c r="O14" i="4"/>
  <c r="X14" i="4" s="1"/>
  <c r="K14" i="4"/>
  <c r="I14" i="4"/>
  <c r="S14" i="4" s="1"/>
  <c r="W13" i="4"/>
  <c r="X13" i="4"/>
  <c r="T13" i="4"/>
  <c r="V22" i="4" l="1"/>
  <c r="M14" i="4"/>
  <c r="S24" i="4"/>
  <c r="V24" i="4" s="1"/>
  <c r="X24" i="4"/>
  <c r="M22" i="4"/>
  <c r="P13" i="4"/>
  <c r="P14" i="4"/>
  <c r="P22" i="4"/>
  <c r="Y13" i="4"/>
  <c r="L13" i="4"/>
  <c r="S13" i="4"/>
  <c r="Y14" i="4"/>
  <c r="Y22" i="4"/>
  <c r="L22" i="4"/>
  <c r="W24" i="4"/>
  <c r="U22" i="4"/>
  <c r="L14" i="4"/>
  <c r="T14" i="4"/>
  <c r="V14" i="4" s="1"/>
  <c r="L24" i="4"/>
  <c r="W19" i="4"/>
  <c r="P19" i="4"/>
  <c r="X19" i="4"/>
  <c r="T19" i="4"/>
  <c r="U24" i="4" l="1"/>
  <c r="Y24" i="4"/>
  <c r="U13" i="4"/>
  <c r="U14" i="4"/>
  <c r="Y19" i="4"/>
  <c r="S19" i="4"/>
  <c r="L19" i="4"/>
  <c r="R10" i="4"/>
  <c r="W10" i="4" s="1"/>
  <c r="O10" i="4"/>
  <c r="P10" i="4" s="1"/>
  <c r="K10" i="4"/>
  <c r="T10" i="4" s="1"/>
  <c r="I10" i="4"/>
  <c r="R17" i="4"/>
  <c r="O17" i="4"/>
  <c r="P17" i="4" s="1"/>
  <c r="K17" i="4"/>
  <c r="T17" i="4" s="1"/>
  <c r="I17" i="4"/>
  <c r="M17" i="4" l="1"/>
  <c r="S10" i="4"/>
  <c r="V10" i="4" s="1"/>
  <c r="M10" i="4"/>
  <c r="U19" i="4"/>
  <c r="V19" i="4"/>
  <c r="S17" i="4"/>
  <c r="V17" i="4" s="1"/>
  <c r="X17" i="4"/>
  <c r="W17" i="4"/>
  <c r="X10" i="4"/>
  <c r="Y10" i="4" s="1"/>
  <c r="L10" i="4"/>
  <c r="L17" i="4"/>
  <c r="R21" i="4"/>
  <c r="W21" i="4" s="1"/>
  <c r="O21" i="4"/>
  <c r="P21" i="4" s="1"/>
  <c r="K21" i="4"/>
  <c r="T21" i="4" s="1"/>
  <c r="I21" i="4"/>
  <c r="U10" i="4" l="1"/>
  <c r="U17" i="4"/>
  <c r="Y17" i="4"/>
  <c r="S21" i="4"/>
  <c r="V21" i="4" s="1"/>
  <c r="M21" i="4"/>
  <c r="X21" i="4"/>
  <c r="Y21" i="4" s="1"/>
  <c r="L21" i="4"/>
  <c r="R16" i="4"/>
  <c r="U21" i="4" l="1"/>
  <c r="R8" i="4"/>
  <c r="R12" i="4"/>
  <c r="R15" i="4" l="1"/>
  <c r="W8" i="4"/>
  <c r="O8" i="4"/>
  <c r="X8" i="4" s="1"/>
  <c r="K8" i="4"/>
  <c r="T8" i="4" s="1"/>
  <c r="I8" i="4"/>
  <c r="W16" i="4"/>
  <c r="O16" i="4"/>
  <c r="X16" i="4" s="1"/>
  <c r="K16" i="4"/>
  <c r="T16" i="4" s="1"/>
  <c r="I16" i="4"/>
  <c r="O15" i="4"/>
  <c r="P15" i="4" s="1"/>
  <c r="K15" i="4"/>
  <c r="T15" i="4" s="1"/>
  <c r="I15" i="4"/>
  <c r="M16" i="4" l="1"/>
  <c r="M15" i="4"/>
  <c r="M8" i="4"/>
  <c r="W15" i="4"/>
  <c r="S16" i="4"/>
  <c r="V16" i="4" s="1"/>
  <c r="X15" i="4"/>
  <c r="S8" i="4"/>
  <c r="V8" i="4" s="1"/>
  <c r="Y8" i="4"/>
  <c r="L16" i="4"/>
  <c r="L15" i="4"/>
  <c r="P8" i="4"/>
  <c r="L8" i="4"/>
  <c r="Y16" i="4"/>
  <c r="S15" i="4"/>
  <c r="P16" i="4"/>
  <c r="I12" i="4"/>
  <c r="Y15" i="4" l="1"/>
  <c r="U15" i="4"/>
  <c r="V15" i="4"/>
  <c r="U16" i="4"/>
  <c r="U8" i="4"/>
  <c r="O12" i="4"/>
  <c r="X12" i="4" s="1"/>
  <c r="K12" i="4"/>
  <c r="T12" i="4" s="1"/>
  <c r="M12" i="4" l="1"/>
  <c r="W12" i="4"/>
  <c r="Y12" i="4" s="1"/>
  <c r="P12" i="4"/>
  <c r="L12" i="4"/>
  <c r="S12" i="4"/>
  <c r="V12" i="4" s="1"/>
  <c r="U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1"/>
            <color indexed="81"/>
            <rFont val="돋움"/>
            <family val="3"/>
            <charset val="129"/>
          </rPr>
          <t>교육전날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사전숙박</t>
        </r>
        <r>
          <rPr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돋움"/>
            <family val="3"/>
            <charset val="129"/>
          </rPr>
          <t>장거리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교육생을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위한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입교전일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숙박</t>
        </r>
      </text>
    </comment>
    <comment ref="V7" authorId="0" shapeId="0" xr:uid="{00000000-0006-0000-0000-000002000000}">
      <text>
        <r>
          <rPr>
            <sz val="11"/>
            <color indexed="81"/>
            <rFont val="돋움"/>
            <family val="3"/>
            <charset val="129"/>
          </rPr>
          <t>교육전날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사전숙박</t>
        </r>
        <r>
          <rPr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돋움"/>
            <family val="3"/>
            <charset val="129"/>
          </rPr>
          <t>장거리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교육생을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위한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입교전일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숙박</t>
        </r>
      </text>
    </comment>
    <comment ref="M13" authorId="0" shapeId="0" xr:uid="{347F930E-9F3E-4D85-805E-209E3BDF7118}">
      <text>
        <r>
          <rPr>
            <b/>
            <sz val="11"/>
            <color indexed="81"/>
            <rFont val="돋움"/>
            <family val="3"/>
            <charset val="129"/>
          </rPr>
          <t>사전숙박</t>
        </r>
        <r>
          <rPr>
            <b/>
            <sz val="11"/>
            <color indexed="81"/>
            <rFont val="Tahoma"/>
            <family val="2"/>
          </rPr>
          <t>(3</t>
        </r>
        <r>
          <rPr>
            <b/>
            <sz val="11"/>
            <color indexed="81"/>
            <rFont val="돋움"/>
            <family val="3"/>
            <charset val="129"/>
          </rPr>
          <t>일</t>
        </r>
        <r>
          <rPr>
            <b/>
            <sz val="11"/>
            <color indexed="81"/>
            <rFont val="Tahoma"/>
            <family val="2"/>
          </rPr>
          <t>)
: 7.6./ 7.13./7.20.</t>
        </r>
      </text>
    </comment>
  </commentList>
</comments>
</file>

<file path=xl/sharedStrings.xml><?xml version="1.0" encoding="utf-8"?>
<sst xmlns="http://schemas.openxmlformats.org/spreadsheetml/2006/main" count="161" uniqueCount="119">
  <si>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</si>
  <si>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</si>
  <si>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</si>
  <si>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</si>
  <si>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</si>
  <si>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</si>
  <si>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</si>
  <si>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</si>
  <si>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</si>
  <si>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</si>
  <si>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</si>
  <si>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</si>
  <si>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</si>
  <si>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</si>
  <si>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</si>
  <si>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</si>
  <si>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</si>
  <si>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 xml:space="preserve">        - 우리원 홈페이지(http://www.ati.go.kr) 로그인 → 교육신청/열람 → 교육수료확인 → 집합교육 학습 이력 → 교육훈련비영수증(과정 확인 후) 출력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</si>
  <si>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</si>
  <si>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</si>
  <si>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</si>
  <si>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</si>
  <si>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</si>
  <si>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</si>
  <si>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</si>
  <si>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</si>
  <si>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</si>
  <si>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</si>
  <si>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</si>
  <si>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 xml:space="preserve">      ○ 농식품공무원교육원 고유번호 : 124-83-01894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</si>
  <si>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</si>
  <si>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</si>
  <si>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</si>
  <si>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</si>
  <si>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</si>
  <si>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</si>
  <si>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</si>
  <si>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</si>
  <si>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</si>
  <si>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</si>
  <si>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</si>
  <si>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</si>
  <si>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</si>
  <si>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</si>
  <si>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</si>
  <si>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</si>
  <si>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</si>
  <si>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</si>
  <si>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</si>
  <si>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</si>
  <si>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</si>
  <si>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</si>
  <si>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</si>
  <si>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</si>
  <si>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</si>
  <si>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</si>
  <si>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1박당 22,000원(교육전날 사전숙박시 22,000원추가), 식비 1식당 5,000원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</si>
  <si>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 xml:space="preserve">      ○ 교육훈련비 관련문의(운영지원과) : (061)338-1027   , 교육과정문의(전문교육과) : (061)338-1065  , 숙박관련문의(전문교육과) : 061)338-1065</t>
    <phoneticPr fontId="1" type="noConversion"/>
  </si>
  <si>
    <t>원외
(세종)</t>
    <phoneticPr fontId="1" type="noConversion"/>
  </si>
  <si>
    <t>1. 과정별 교육훈련비(2025년 7월 과정)</t>
    <phoneticPr fontId="1" type="noConversion"/>
  </si>
  <si>
    <t>유기농업기사 자격대비(1-1)</t>
    <phoneticPr fontId="1" type="noConversion"/>
  </si>
  <si>
    <t>7.1.~7.4.
(4일, 자율)</t>
    <phoneticPr fontId="1" type="noConversion"/>
  </si>
  <si>
    <t>세계인의 맛 한식과 전통식품(4-2)</t>
    <phoneticPr fontId="1" type="noConversion"/>
  </si>
  <si>
    <t>7.1.~7.4.
(4일, 자율)</t>
    <phoneticPr fontId="1" type="noConversion"/>
  </si>
  <si>
    <t>귀농귀촌(약용자원 재배)(4-2)</t>
    <phoneticPr fontId="1" type="noConversion"/>
  </si>
  <si>
    <t>반려동물 친화(2-1)</t>
    <phoneticPr fontId="1" type="noConversion"/>
  </si>
  <si>
    <t>7.2.~7.4.
(3일, 자율)</t>
    <phoneticPr fontId="1" type="noConversion"/>
  </si>
  <si>
    <t>정보보안 담당자 역량강화(1-1)</t>
    <phoneticPr fontId="1" type="noConversion"/>
  </si>
  <si>
    <t>신임실무(4-3)</t>
    <phoneticPr fontId="1" type="noConversion"/>
  </si>
  <si>
    <t>7.7.~7.25.
(15일, 자율)</t>
    <phoneticPr fontId="1" type="noConversion"/>
  </si>
  <si>
    <t>농업경영체 등록관리 실무(1-1)</t>
    <phoneticPr fontId="1" type="noConversion"/>
  </si>
  <si>
    <t>7.7.~7.9.
(3일, 자율)</t>
    <phoneticPr fontId="1" type="noConversion"/>
  </si>
  <si>
    <t>주무관 역량향상(7,8급)(2-2)</t>
    <phoneticPr fontId="1" type="noConversion"/>
  </si>
  <si>
    <t>7.8.~7.11.
(4일, 자율)</t>
    <phoneticPr fontId="1" type="noConversion"/>
  </si>
  <si>
    <t>K- 농식품 수출과 세계화(1-1)</t>
    <phoneticPr fontId="1" type="noConversion"/>
  </si>
  <si>
    <t>7.9.~7.11.
(3일, 자율)</t>
    <phoneticPr fontId="1" type="noConversion"/>
  </si>
  <si>
    <t>가축질병 방역(1-1)</t>
    <phoneticPr fontId="1" type="noConversion"/>
  </si>
  <si>
    <t>농업분야 고용인력 정책의 이해(1-1)</t>
    <phoneticPr fontId="1" type="noConversion"/>
  </si>
  <si>
    <t>7.14.~7.16.
(3일, 자율)</t>
    <phoneticPr fontId="1" type="noConversion"/>
  </si>
  <si>
    <t>부처 간 협업 실무(1-1)</t>
    <phoneticPr fontId="1" type="noConversion"/>
  </si>
  <si>
    <t>7.15.~7.16.
(2일, 자율)</t>
    <phoneticPr fontId="1" type="noConversion"/>
  </si>
  <si>
    <t>유기농업자재 관리 실무(1-1)</t>
    <phoneticPr fontId="1" type="noConversion"/>
  </si>
  <si>
    <t>7.16.~7.18.
(3일, 자율)</t>
    <phoneticPr fontId="1" type="noConversion"/>
  </si>
  <si>
    <t>농기평 관리자 역량향상(1-1)</t>
    <phoneticPr fontId="1" type="noConversion"/>
  </si>
  <si>
    <t>기후위기 시대 저탄소 농업(1-1)</t>
    <phoneticPr fontId="1" type="noConversion"/>
  </si>
  <si>
    <t>7.21.~7.23.
(3일, 자율)</t>
    <phoneticPr fontId="1" type="noConversion"/>
  </si>
  <si>
    <t>친환경 인증 심사원 양성(3-3)</t>
    <phoneticPr fontId="1" type="noConversion"/>
  </si>
  <si>
    <t>7.21.~7.25.
(5일, 자율)</t>
    <phoneticPr fontId="1" type="noConversion"/>
  </si>
  <si>
    <t>여성농업인 리더십 아카데미(3-2)</t>
    <phoneticPr fontId="1" type="noConversion"/>
  </si>
  <si>
    <t>7.22.~7.25.
(4일, 자율)</t>
    <phoneticPr fontId="1" type="noConversion"/>
  </si>
  <si>
    <t>7.15.고창군</t>
    <phoneticPr fontId="1" type="noConversion"/>
  </si>
  <si>
    <t>7.3.순천시</t>
    <phoneticPr fontId="1" type="noConversion"/>
  </si>
  <si>
    <t>7.22.나주시</t>
    <phoneticPr fontId="1" type="noConversion"/>
  </si>
  <si>
    <t>7.2.광주광역시
7.3.담양군</t>
    <phoneticPr fontId="1" type="noConversion"/>
  </si>
  <si>
    <t>-</t>
    <phoneticPr fontId="1" type="noConversion"/>
  </si>
  <si>
    <t>7.24.함평군</t>
    <phoneticPr fontId="1" type="noConversion"/>
  </si>
  <si>
    <t>7.23.해남군</t>
    <phoneticPr fontId="1" type="noConversion"/>
  </si>
  <si>
    <t>701</t>
    <phoneticPr fontId="1" type="noConversion"/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</si>
  <si>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</si>
  <si>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</si>
  <si>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</si>
  <si>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</si>
  <si>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</si>
  <si>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</si>
  <si>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</si>
  <si>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</si>
  <si>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</si>
  <si>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</si>
  <si>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</si>
  <si>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</si>
  <si>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</si>
  <si>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</si>
  <si>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</si>
  <si>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</si>
  <si>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7.10.전주시</t>
    <phoneticPr fontId="1" type="noConversion"/>
  </si>
  <si>
    <t>55천원
(체험 55천원)</t>
    <phoneticPr fontId="1" type="noConversion"/>
  </si>
  <si>
    <t>50천원
(체험 30천원, 식비20천원)</t>
    <phoneticPr fontId="1" type="noConversion"/>
  </si>
  <si>
    <t>10천원
(체험 10천원)</t>
    <phoneticPr fontId="1" type="noConversion"/>
  </si>
  <si>
    <t>7.3.부안군, 익산시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</si>
</sst>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i/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" fillId="0" borderId="0"/>
  </cellStyleXfs>
  <cellXfs count="129">
    <xf numFmtId="0" fontId="0" fillId="0" borderId="0" xfId="0">
      <alignment vertical="center"/>
    </xf>
    <xf numFmtId="0" fontId="15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1" fontId="19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1" fontId="28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8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4" fillId="0" borderId="0" xfId="1" applyFont="1" applyFill="1" applyBorder="1" applyAlignment="1">
      <alignment horizontal="center" vertical="center" wrapText="1"/>
    </xf>
    <xf numFmtId="41" fontId="34" fillId="0" borderId="0" xfId="1" applyFont="1" applyBorder="1" applyAlignment="1">
      <alignment horizontal="center" vertical="center" wrapText="1"/>
    </xf>
    <xf numFmtId="41" fontId="35" fillId="0" borderId="0" xfId="1" applyFont="1" applyBorder="1" applyAlignment="1">
      <alignment horizontal="center" vertical="center"/>
    </xf>
    <xf numFmtId="0" fontId="34" fillId="0" borderId="0" xfId="0" applyFont="1">
      <alignment vertical="center"/>
    </xf>
    <xf numFmtId="41" fontId="35" fillId="0" borderId="0" xfId="1" applyFont="1" applyFill="1" applyBorder="1" applyAlignment="1">
      <alignment horizontal="center" vertical="center"/>
    </xf>
    <xf numFmtId="41" fontId="35" fillId="0" borderId="0" xfId="1" applyFont="1" applyFill="1" applyBorder="1" applyAlignment="1">
      <alignment horizontal="center" vertical="center" wrapText="1"/>
    </xf>
    <xf numFmtId="41" fontId="28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41" xfId="0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3" fontId="54" fillId="0" borderId="1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8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7.399999999999999" x14ac:dyDescent="0.4"/>
  <cols>
    <col min="1" max="1" width="6.59765625" customWidth="1"/>
    <col min="2" max="2" width="12" customWidth="1"/>
    <col min="3" max="3" width="45.8984375" customWidth="1"/>
    <col min="4" max="4" width="5.19921875" customWidth="1"/>
    <col min="5" max="5" width="16.3984375" customWidth="1"/>
    <col min="6" max="6" width="19.69921875" bestFit="1" customWidth="1"/>
    <col min="7" max="7" width="29.5" customWidth="1"/>
    <col min="8" max="8" width="10.3984375" hidden="1" customWidth="1"/>
    <col min="9" max="9" width="10.3984375" customWidth="1"/>
    <col min="10" max="10" width="10.3984375" hidden="1" customWidth="1"/>
    <col min="11" max="11" width="12.5" bestFit="1" customWidth="1"/>
    <col min="12" max="12" width="13.69921875" bestFit="1" customWidth="1"/>
    <col min="13" max="13" width="13.19921875" customWidth="1"/>
    <col min="14" max="14" width="10.3984375" hidden="1" customWidth="1"/>
    <col min="15" max="15" width="10.3984375" customWidth="1"/>
    <col min="16" max="16" width="11.69921875" customWidth="1"/>
    <col min="17" max="17" width="10.3984375" hidden="1" customWidth="1"/>
    <col min="18" max="20" width="10.3984375" customWidth="1"/>
    <col min="21" max="21" width="11.8984375" customWidth="1"/>
    <col min="22" max="22" width="13.09765625" customWidth="1"/>
    <col min="23" max="24" width="10.69921875" customWidth="1"/>
    <col min="25" max="25" width="11.8984375" customWidth="1"/>
  </cols>
  <sheetData>
    <row r="1" spans="1:26" ht="20.399999999999999" x14ac:dyDescent="0.4">
      <c r="A1" s="105"/>
      <c r="B1" s="105"/>
      <c r="C1" s="105"/>
      <c r="D1" s="2"/>
    </row>
    <row r="2" spans="1:26" ht="39.6" x14ac:dyDescent="0.4">
      <c r="A2" s="123" t="s">
        <v>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6" ht="12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25"/>
      <c r="P3" s="125"/>
      <c r="Q3" s="125"/>
      <c r="R3" s="125"/>
      <c r="S3" s="125"/>
      <c r="W3" s="124"/>
      <c r="X3" s="124"/>
      <c r="Y3" s="124"/>
    </row>
    <row r="4" spans="1:26" ht="24.9" customHeight="1" thickBot="1" x14ac:dyDescent="0.4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14" t="s">
        <v>19</v>
      </c>
      <c r="X4" s="114"/>
      <c r="Y4" s="114"/>
    </row>
    <row r="5" spans="1:26" ht="36.75" customHeight="1" x14ac:dyDescent="0.4">
      <c r="A5" s="120" t="s">
        <v>18</v>
      </c>
      <c r="B5" s="127" t="s">
        <v>36</v>
      </c>
      <c r="C5" s="111" t="s">
        <v>3</v>
      </c>
      <c r="D5" s="111" t="s">
        <v>9</v>
      </c>
      <c r="E5" s="108" t="s">
        <v>20</v>
      </c>
      <c r="F5" s="115" t="s">
        <v>13</v>
      </c>
      <c r="G5" s="116"/>
      <c r="H5" s="79" t="s">
        <v>44</v>
      </c>
      <c r="I5" s="80"/>
      <c r="J5" s="81"/>
      <c r="K5" s="81"/>
      <c r="L5" s="81"/>
      <c r="M5" s="81"/>
      <c r="N5" s="81"/>
      <c r="O5" s="81"/>
      <c r="P5" s="81"/>
      <c r="Q5" s="82"/>
      <c r="R5" s="79" t="s">
        <v>34</v>
      </c>
      <c r="S5" s="81"/>
      <c r="T5" s="81"/>
      <c r="U5" s="81"/>
      <c r="V5" s="81"/>
      <c r="W5" s="81"/>
      <c r="X5" s="81"/>
      <c r="Y5" s="82"/>
    </row>
    <row r="6" spans="1:26" ht="36.75" customHeight="1" x14ac:dyDescent="0.4">
      <c r="A6" s="121"/>
      <c r="B6" s="128"/>
      <c r="C6" s="112"/>
      <c r="D6" s="112"/>
      <c r="E6" s="109"/>
      <c r="F6" s="117"/>
      <c r="G6" s="118"/>
      <c r="H6" s="119" t="s">
        <v>45</v>
      </c>
      <c r="I6" s="106"/>
      <c r="J6" s="106"/>
      <c r="K6" s="106"/>
      <c r="L6" s="106"/>
      <c r="M6" s="106"/>
      <c r="N6" s="70"/>
      <c r="O6" s="106" t="s">
        <v>5</v>
      </c>
      <c r="P6" s="107"/>
      <c r="Q6" s="21"/>
      <c r="R6" s="126" t="s">
        <v>4</v>
      </c>
      <c r="S6" s="106"/>
      <c r="T6" s="106"/>
      <c r="U6" s="106"/>
      <c r="V6" s="106"/>
      <c r="W6" s="106" t="s">
        <v>5</v>
      </c>
      <c r="X6" s="106"/>
      <c r="Y6" s="107"/>
    </row>
    <row r="7" spans="1:26" ht="57.75" customHeight="1" x14ac:dyDescent="0.4">
      <c r="A7" s="122"/>
      <c r="B7" s="128"/>
      <c r="C7" s="113"/>
      <c r="D7" s="113"/>
      <c r="E7" s="110"/>
      <c r="F7" s="22" t="s">
        <v>10</v>
      </c>
      <c r="G7" s="23" t="s">
        <v>49</v>
      </c>
      <c r="H7" s="24" t="s">
        <v>30</v>
      </c>
      <c r="I7" s="25" t="s">
        <v>41</v>
      </c>
      <c r="J7" s="26" t="s">
        <v>31</v>
      </c>
      <c r="K7" s="27" t="s">
        <v>6</v>
      </c>
      <c r="L7" s="28" t="s">
        <v>42</v>
      </c>
      <c r="M7" s="28" t="s">
        <v>39</v>
      </c>
      <c r="N7" s="29" t="s">
        <v>33</v>
      </c>
      <c r="O7" s="27" t="s">
        <v>38</v>
      </c>
      <c r="P7" s="30" t="s">
        <v>40</v>
      </c>
      <c r="Q7" s="31" t="s">
        <v>32</v>
      </c>
      <c r="R7" s="32" t="s">
        <v>7</v>
      </c>
      <c r="S7" s="27" t="s">
        <v>11</v>
      </c>
      <c r="T7" s="27" t="s">
        <v>8</v>
      </c>
      <c r="U7" s="28" t="s">
        <v>43</v>
      </c>
      <c r="V7" s="28" t="s">
        <v>39</v>
      </c>
      <c r="W7" s="27" t="s">
        <v>7</v>
      </c>
      <c r="X7" s="27" t="s">
        <v>6</v>
      </c>
      <c r="Y7" s="30" t="s">
        <v>35</v>
      </c>
    </row>
    <row r="8" spans="1:26" ht="54.9" customHeight="1" x14ac:dyDescent="0.4">
      <c r="A8" s="71" t="s">
        <v>97</v>
      </c>
      <c r="B8" s="33" t="s">
        <v>37</v>
      </c>
      <c r="C8" s="73" t="s">
        <v>60</v>
      </c>
      <c r="D8" s="42">
        <v>1</v>
      </c>
      <c r="E8" s="42" t="s">
        <v>61</v>
      </c>
      <c r="F8" s="35" t="s">
        <v>94</v>
      </c>
      <c r="G8" s="75" t="s">
        <v>94</v>
      </c>
      <c r="H8" s="36">
        <v>3</v>
      </c>
      <c r="I8" s="37">
        <f>H8*22000</f>
        <v>66000</v>
      </c>
      <c r="J8" s="36">
        <v>10</v>
      </c>
      <c r="K8" s="38">
        <f>J8*5000</f>
        <v>50000</v>
      </c>
      <c r="L8" s="39">
        <f>I8+K8</f>
        <v>116000</v>
      </c>
      <c r="M8" s="39">
        <f>I8+K8+22000</f>
        <v>138000</v>
      </c>
      <c r="N8" s="40">
        <v>4</v>
      </c>
      <c r="O8" s="38">
        <f>N8*5000</f>
        <v>20000</v>
      </c>
      <c r="P8" s="39">
        <f>SUM(O8)</f>
        <v>20000</v>
      </c>
      <c r="Q8" s="40">
        <v>4</v>
      </c>
      <c r="R8" s="34">
        <f>Q8*50000</f>
        <v>200000</v>
      </c>
      <c r="S8" s="34">
        <f>I8</f>
        <v>66000</v>
      </c>
      <c r="T8" s="34">
        <f>K8</f>
        <v>50000</v>
      </c>
      <c r="U8" s="41">
        <f>SUM(R8+S8+T8)</f>
        <v>316000</v>
      </c>
      <c r="V8" s="41">
        <f>SUM(R8+S8+T8+22000)</f>
        <v>338000</v>
      </c>
      <c r="W8" s="34">
        <f>R8</f>
        <v>200000</v>
      </c>
      <c r="X8" s="34">
        <f>O8</f>
        <v>20000</v>
      </c>
      <c r="Y8" s="72">
        <f>SUM(W8+X8)</f>
        <v>220000</v>
      </c>
      <c r="Z8" s="7"/>
    </row>
    <row r="9" spans="1:26" ht="54.9" customHeight="1" x14ac:dyDescent="0.4">
      <c r="A9" s="71" t="s">
        <v>98</v>
      </c>
      <c r="B9" s="33" t="s">
        <v>37</v>
      </c>
      <c r="C9" s="73" t="s">
        <v>62</v>
      </c>
      <c r="D9" s="42">
        <v>2</v>
      </c>
      <c r="E9" s="42" t="s">
        <v>63</v>
      </c>
      <c r="F9" s="35" t="s">
        <v>93</v>
      </c>
      <c r="G9" s="76" t="s">
        <v>115</v>
      </c>
      <c r="H9" s="36">
        <v>3</v>
      </c>
      <c r="I9" s="37">
        <f t="shared" ref="I9" si="0">H9*22000</f>
        <v>66000</v>
      </c>
      <c r="J9" s="36">
        <v>9</v>
      </c>
      <c r="K9" s="38">
        <f t="shared" ref="K9" si="1">J9*5000</f>
        <v>45000</v>
      </c>
      <c r="L9" s="39">
        <f t="shared" ref="L9" si="2">I9+K9</f>
        <v>111000</v>
      </c>
      <c r="M9" s="39">
        <f t="shared" ref="M9" si="3">I9+K9+22000</f>
        <v>133000</v>
      </c>
      <c r="N9" s="40">
        <v>3</v>
      </c>
      <c r="O9" s="38">
        <f t="shared" ref="O9" si="4">N9*5000</f>
        <v>15000</v>
      </c>
      <c r="P9" s="39">
        <f t="shared" ref="P9" si="5">SUM(O9)</f>
        <v>15000</v>
      </c>
      <c r="Q9" s="40">
        <v>4</v>
      </c>
      <c r="R9" s="34">
        <f t="shared" ref="R9" si="6">Q9*50000</f>
        <v>200000</v>
      </c>
      <c r="S9" s="34">
        <f t="shared" ref="S9" si="7">I9</f>
        <v>66000</v>
      </c>
      <c r="T9" s="34">
        <f t="shared" ref="T9" si="8">K9</f>
        <v>45000</v>
      </c>
      <c r="U9" s="41">
        <f t="shared" ref="U9" si="9">SUM(R9+S9+T9)</f>
        <v>311000</v>
      </c>
      <c r="V9" s="41">
        <f t="shared" ref="V9" si="10">SUM(R9+S9+T9+22000)</f>
        <v>333000</v>
      </c>
      <c r="W9" s="34">
        <f t="shared" ref="W9" si="11">R9</f>
        <v>200000</v>
      </c>
      <c r="X9" s="34">
        <f t="shared" ref="X9" si="12">O9</f>
        <v>15000</v>
      </c>
      <c r="Y9" s="72">
        <f t="shared" ref="Y9" si="13">SUM(W9+X9)</f>
        <v>215000</v>
      </c>
      <c r="Z9" s="7"/>
    </row>
    <row r="10" spans="1:26" ht="57" customHeight="1" x14ac:dyDescent="0.4">
      <c r="A10" s="71" t="s">
        <v>99</v>
      </c>
      <c r="B10" s="33" t="s">
        <v>37</v>
      </c>
      <c r="C10" s="73" t="s">
        <v>64</v>
      </c>
      <c r="D10" s="42">
        <v>2</v>
      </c>
      <c r="E10" s="42" t="s">
        <v>63</v>
      </c>
      <c r="F10" s="35" t="s">
        <v>118</v>
      </c>
      <c r="G10" s="77" t="s">
        <v>116</v>
      </c>
      <c r="H10" s="36">
        <v>3</v>
      </c>
      <c r="I10" s="37">
        <f>H10*22000</f>
        <v>66000</v>
      </c>
      <c r="J10" s="36">
        <v>9</v>
      </c>
      <c r="K10" s="38">
        <f>J10*5000</f>
        <v>45000</v>
      </c>
      <c r="L10" s="39">
        <f>I10+K10</f>
        <v>111000</v>
      </c>
      <c r="M10" s="39">
        <f>I10+K10+22000</f>
        <v>133000</v>
      </c>
      <c r="N10" s="40">
        <v>3</v>
      </c>
      <c r="O10" s="38">
        <f>N10*5000</f>
        <v>15000</v>
      </c>
      <c r="P10" s="39">
        <f>SUM(O10)</f>
        <v>15000</v>
      </c>
      <c r="Q10" s="40">
        <v>4</v>
      </c>
      <c r="R10" s="34">
        <f>Q10*50000</f>
        <v>200000</v>
      </c>
      <c r="S10" s="34">
        <f>I10</f>
        <v>66000</v>
      </c>
      <c r="T10" s="34">
        <f>K10</f>
        <v>45000</v>
      </c>
      <c r="U10" s="41">
        <f t="shared" ref="U10" si="14">SUM(R10+S10+T10)</f>
        <v>311000</v>
      </c>
      <c r="V10" s="41">
        <f>SUM(R10+S10+T10+22000)</f>
        <v>333000</v>
      </c>
      <c r="W10" s="34">
        <f>R10</f>
        <v>200000</v>
      </c>
      <c r="X10" s="34">
        <f>O10</f>
        <v>15000</v>
      </c>
      <c r="Y10" s="72">
        <f>SUM(W10+X10)</f>
        <v>215000</v>
      </c>
      <c r="Z10" s="7"/>
    </row>
    <row r="11" spans="1:26" ht="54.9" customHeight="1" x14ac:dyDescent="0.4">
      <c r="A11" s="71" t="s">
        <v>100</v>
      </c>
      <c r="B11" s="74" t="s">
        <v>37</v>
      </c>
      <c r="C11" s="70" t="s">
        <v>65</v>
      </c>
      <c r="D11" s="70">
        <v>1</v>
      </c>
      <c r="E11" s="42" t="s">
        <v>66</v>
      </c>
      <c r="F11" s="35" t="s">
        <v>91</v>
      </c>
      <c r="G11" s="78" t="s">
        <v>117</v>
      </c>
      <c r="H11" s="36">
        <v>2</v>
      </c>
      <c r="I11" s="37">
        <f t="shared" ref="I11" si="15">H11*22000</f>
        <v>44000</v>
      </c>
      <c r="J11" s="36">
        <v>7</v>
      </c>
      <c r="K11" s="38">
        <f t="shared" ref="K11" si="16">J11*5000</f>
        <v>35000</v>
      </c>
      <c r="L11" s="39">
        <f t="shared" ref="L11" si="17">I11+K11</f>
        <v>79000</v>
      </c>
      <c r="M11" s="39">
        <f>I11+K11+22000</f>
        <v>101000</v>
      </c>
      <c r="N11" s="40">
        <v>3</v>
      </c>
      <c r="O11" s="38">
        <f t="shared" ref="O11" si="18">N11*5000</f>
        <v>15000</v>
      </c>
      <c r="P11" s="39">
        <f t="shared" ref="P11" si="19">SUM(O11)</f>
        <v>15000</v>
      </c>
      <c r="Q11" s="40">
        <v>3</v>
      </c>
      <c r="R11" s="34">
        <f t="shared" ref="R11" si="20">Q11*50000</f>
        <v>150000</v>
      </c>
      <c r="S11" s="34">
        <f t="shared" ref="S11" si="21">I11</f>
        <v>44000</v>
      </c>
      <c r="T11" s="34">
        <f t="shared" ref="T11" si="22">K11</f>
        <v>35000</v>
      </c>
      <c r="U11" s="41">
        <f t="shared" ref="U11" si="23">SUM(R11+S11+T11)</f>
        <v>229000</v>
      </c>
      <c r="V11" s="41">
        <f t="shared" ref="V11" si="24">SUM(R11+S11+T11+22000)</f>
        <v>251000</v>
      </c>
      <c r="W11" s="34">
        <f t="shared" ref="W11" si="25">R11</f>
        <v>150000</v>
      </c>
      <c r="X11" s="34">
        <f t="shared" ref="X11" si="26">O11</f>
        <v>15000</v>
      </c>
      <c r="Y11" s="72">
        <f t="shared" ref="Y11" si="27">SUM(W11+X11)</f>
        <v>165000</v>
      </c>
      <c r="Z11" s="7"/>
    </row>
    <row r="12" spans="1:26" ht="54.9" customHeight="1" x14ac:dyDescent="0.4">
      <c r="A12" s="71" t="s">
        <v>101</v>
      </c>
      <c r="B12" s="33" t="s">
        <v>37</v>
      </c>
      <c r="C12" s="73" t="s">
        <v>67</v>
      </c>
      <c r="D12" s="42">
        <v>1</v>
      </c>
      <c r="E12" s="42" t="s">
        <v>66</v>
      </c>
      <c r="F12" s="35" t="s">
        <v>94</v>
      </c>
      <c r="G12" s="78" t="s">
        <v>94</v>
      </c>
      <c r="H12" s="36">
        <v>2</v>
      </c>
      <c r="I12" s="37">
        <f>H12*22000</f>
        <v>44000</v>
      </c>
      <c r="J12" s="36">
        <v>7</v>
      </c>
      <c r="K12" s="38">
        <f>J12*5000</f>
        <v>35000</v>
      </c>
      <c r="L12" s="39">
        <f t="shared" ref="L12" si="28">I12+K12</f>
        <v>79000</v>
      </c>
      <c r="M12" s="39">
        <f>I12+K12+22000</f>
        <v>101000</v>
      </c>
      <c r="N12" s="40">
        <v>3</v>
      </c>
      <c r="O12" s="38">
        <f>N12*5000</f>
        <v>15000</v>
      </c>
      <c r="P12" s="39">
        <f t="shared" ref="P12" si="29">SUM(O12)</f>
        <v>15000</v>
      </c>
      <c r="Q12" s="40">
        <v>3</v>
      </c>
      <c r="R12" s="34">
        <f>Q12*50000</f>
        <v>150000</v>
      </c>
      <c r="S12" s="34">
        <f t="shared" ref="S12" si="30">I12</f>
        <v>44000</v>
      </c>
      <c r="T12" s="34">
        <f t="shared" ref="T12" si="31">K12</f>
        <v>35000</v>
      </c>
      <c r="U12" s="41">
        <f t="shared" ref="U12" si="32">SUM(R12+S12+T12)</f>
        <v>229000</v>
      </c>
      <c r="V12" s="41">
        <f>SUM(R12+S12+T12+22000)</f>
        <v>251000</v>
      </c>
      <c r="W12" s="34">
        <f t="shared" ref="W12" si="33">R12</f>
        <v>150000</v>
      </c>
      <c r="X12" s="34">
        <f t="shared" ref="X12" si="34">O12</f>
        <v>15000</v>
      </c>
      <c r="Y12" s="72">
        <f t="shared" ref="Y12" si="35">SUM(W12+X12)</f>
        <v>165000</v>
      </c>
      <c r="Z12" s="7"/>
    </row>
    <row r="13" spans="1:26" ht="54.9" customHeight="1" x14ac:dyDescent="0.4">
      <c r="A13" s="71" t="s">
        <v>102</v>
      </c>
      <c r="B13" s="33" t="s">
        <v>37</v>
      </c>
      <c r="C13" s="73" t="s">
        <v>68</v>
      </c>
      <c r="D13" s="42">
        <v>3</v>
      </c>
      <c r="E13" s="42" t="s">
        <v>69</v>
      </c>
      <c r="F13" s="35"/>
      <c r="G13" s="78"/>
      <c r="H13" s="36"/>
      <c r="I13" s="37">
        <f>H13*22000</f>
        <v>0</v>
      </c>
      <c r="J13" s="36"/>
      <c r="K13" s="38">
        <f>J13*5000</f>
        <v>0</v>
      </c>
      <c r="L13" s="39">
        <f>I13+K13</f>
        <v>0</v>
      </c>
      <c r="M13" s="39">
        <v>66000</v>
      </c>
      <c r="N13" s="40"/>
      <c r="O13" s="38">
        <f>N13*5000</f>
        <v>0</v>
      </c>
      <c r="P13" s="39">
        <f>SUM(O13)</f>
        <v>0</v>
      </c>
      <c r="Q13" s="40"/>
      <c r="R13" s="34">
        <f>Q13*50000</f>
        <v>0</v>
      </c>
      <c r="S13" s="34">
        <f>I13</f>
        <v>0</v>
      </c>
      <c r="T13" s="34">
        <f>K13</f>
        <v>0</v>
      </c>
      <c r="U13" s="41">
        <f>SUM(R13+S13+T13)</f>
        <v>0</v>
      </c>
      <c r="V13" s="41">
        <v>66000</v>
      </c>
      <c r="W13" s="34">
        <f>R13</f>
        <v>0</v>
      </c>
      <c r="X13" s="34">
        <f>O13</f>
        <v>0</v>
      </c>
      <c r="Y13" s="72">
        <f>SUM(W13+X13)</f>
        <v>0</v>
      </c>
      <c r="Z13" s="7"/>
    </row>
    <row r="14" spans="1:26" ht="54.9" customHeight="1" x14ac:dyDescent="0.4">
      <c r="A14" s="71" t="s">
        <v>103</v>
      </c>
      <c r="B14" s="33" t="s">
        <v>37</v>
      </c>
      <c r="C14" s="73" t="s">
        <v>70</v>
      </c>
      <c r="D14" s="42">
        <v>1</v>
      </c>
      <c r="E14" s="42" t="s">
        <v>71</v>
      </c>
      <c r="F14" s="35" t="s">
        <v>94</v>
      </c>
      <c r="G14" s="78" t="s">
        <v>94</v>
      </c>
      <c r="H14" s="36">
        <v>2</v>
      </c>
      <c r="I14" s="37">
        <f>H14*22000</f>
        <v>44000</v>
      </c>
      <c r="J14" s="36">
        <v>7</v>
      </c>
      <c r="K14" s="38">
        <f>J14*5000</f>
        <v>35000</v>
      </c>
      <c r="L14" s="39">
        <f>I14+K14</f>
        <v>79000</v>
      </c>
      <c r="M14" s="39">
        <f>I14+K14+22000</f>
        <v>101000</v>
      </c>
      <c r="N14" s="40">
        <v>3</v>
      </c>
      <c r="O14" s="38">
        <f>N14*5000</f>
        <v>15000</v>
      </c>
      <c r="P14" s="39">
        <f>SUM(O14)</f>
        <v>15000</v>
      </c>
      <c r="Q14" s="40">
        <v>3</v>
      </c>
      <c r="R14" s="34">
        <f>Q14*50000</f>
        <v>150000</v>
      </c>
      <c r="S14" s="34">
        <f>I14</f>
        <v>44000</v>
      </c>
      <c r="T14" s="34">
        <f>K14</f>
        <v>35000</v>
      </c>
      <c r="U14" s="41">
        <f>SUM(R14+S14+T14)</f>
        <v>229000</v>
      </c>
      <c r="V14" s="41">
        <f>SUM(R14+S14+T14+22000)</f>
        <v>251000</v>
      </c>
      <c r="W14" s="34">
        <f>R14</f>
        <v>150000</v>
      </c>
      <c r="X14" s="34">
        <f>O14</f>
        <v>15000</v>
      </c>
      <c r="Y14" s="72">
        <f>SUM(W14+X14)</f>
        <v>165000</v>
      </c>
      <c r="Z14" s="7"/>
    </row>
    <row r="15" spans="1:26" ht="54.9" customHeight="1" x14ac:dyDescent="0.4">
      <c r="A15" s="71" t="s">
        <v>104</v>
      </c>
      <c r="B15" s="33" t="s">
        <v>37</v>
      </c>
      <c r="C15" s="73" t="s">
        <v>72</v>
      </c>
      <c r="D15" s="42">
        <v>2</v>
      </c>
      <c r="E15" s="42" t="s">
        <v>73</v>
      </c>
      <c r="F15" s="35" t="s">
        <v>94</v>
      </c>
      <c r="G15" s="78" t="s">
        <v>94</v>
      </c>
      <c r="H15" s="36">
        <v>3</v>
      </c>
      <c r="I15" s="37">
        <f t="shared" ref="I15:I16" si="36">H15*22000</f>
        <v>66000</v>
      </c>
      <c r="J15" s="36">
        <v>10</v>
      </c>
      <c r="K15" s="38">
        <f t="shared" ref="K15:K16" si="37">J15*5000</f>
        <v>50000</v>
      </c>
      <c r="L15" s="39">
        <f t="shared" ref="L15:L16" si="38">I15+K15</f>
        <v>116000</v>
      </c>
      <c r="M15" s="39">
        <f t="shared" ref="M15:M23" si="39">I15+K15+22000</f>
        <v>138000</v>
      </c>
      <c r="N15" s="40">
        <v>4</v>
      </c>
      <c r="O15" s="38">
        <f t="shared" ref="O15:O16" si="40">N15*5000</f>
        <v>20000</v>
      </c>
      <c r="P15" s="39">
        <f t="shared" ref="P15:P16" si="41">SUM(O15)</f>
        <v>20000</v>
      </c>
      <c r="Q15" s="40">
        <v>4</v>
      </c>
      <c r="R15" s="34">
        <f t="shared" ref="R15:R19" si="42">Q15*50000</f>
        <v>200000</v>
      </c>
      <c r="S15" s="34">
        <f t="shared" ref="S15:S16" si="43">I15</f>
        <v>66000</v>
      </c>
      <c r="T15" s="34">
        <f t="shared" ref="T15:T16" si="44">K15</f>
        <v>50000</v>
      </c>
      <c r="U15" s="41">
        <f t="shared" ref="U15:U16" si="45">SUM(R15+S15+T15)</f>
        <v>316000</v>
      </c>
      <c r="V15" s="41">
        <f t="shared" ref="V15:V19" si="46">SUM(R15+S15+T15+22000)</f>
        <v>338000</v>
      </c>
      <c r="W15" s="34">
        <f t="shared" ref="W15:W16" si="47">R15</f>
        <v>200000</v>
      </c>
      <c r="X15" s="34">
        <f t="shared" ref="X15:X16" si="48">O15</f>
        <v>20000</v>
      </c>
      <c r="Y15" s="72">
        <f t="shared" ref="Y15:Y16" si="49">SUM(W15+X15)</f>
        <v>220000</v>
      </c>
      <c r="Z15" s="7"/>
    </row>
    <row r="16" spans="1:26" ht="54.9" customHeight="1" x14ac:dyDescent="0.4">
      <c r="A16" s="71" t="s">
        <v>105</v>
      </c>
      <c r="B16" s="33" t="s">
        <v>37</v>
      </c>
      <c r="C16" s="73" t="s">
        <v>74</v>
      </c>
      <c r="D16" s="42">
        <v>1</v>
      </c>
      <c r="E16" s="42" t="s">
        <v>75</v>
      </c>
      <c r="F16" s="35" t="s">
        <v>114</v>
      </c>
      <c r="G16" s="78" t="s">
        <v>94</v>
      </c>
      <c r="H16" s="36">
        <v>2</v>
      </c>
      <c r="I16" s="37">
        <f t="shared" si="36"/>
        <v>44000</v>
      </c>
      <c r="J16" s="36">
        <v>7</v>
      </c>
      <c r="K16" s="38">
        <f t="shared" si="37"/>
        <v>35000</v>
      </c>
      <c r="L16" s="39">
        <f t="shared" si="38"/>
        <v>79000</v>
      </c>
      <c r="M16" s="39">
        <f t="shared" si="39"/>
        <v>101000</v>
      </c>
      <c r="N16" s="40">
        <v>3</v>
      </c>
      <c r="O16" s="38">
        <f t="shared" si="40"/>
        <v>15000</v>
      </c>
      <c r="P16" s="39">
        <f t="shared" si="41"/>
        <v>15000</v>
      </c>
      <c r="Q16" s="40">
        <v>3</v>
      </c>
      <c r="R16" s="34">
        <f t="shared" si="42"/>
        <v>150000</v>
      </c>
      <c r="S16" s="34">
        <f t="shared" si="43"/>
        <v>44000</v>
      </c>
      <c r="T16" s="34">
        <f t="shared" si="44"/>
        <v>35000</v>
      </c>
      <c r="U16" s="41">
        <f t="shared" si="45"/>
        <v>229000</v>
      </c>
      <c r="V16" s="41">
        <f t="shared" si="46"/>
        <v>251000</v>
      </c>
      <c r="W16" s="34">
        <f t="shared" si="47"/>
        <v>150000</v>
      </c>
      <c r="X16" s="34">
        <f t="shared" si="48"/>
        <v>15000</v>
      </c>
      <c r="Y16" s="72">
        <f t="shared" si="49"/>
        <v>165000</v>
      </c>
      <c r="Z16" s="7"/>
    </row>
    <row r="17" spans="1:26" ht="54.9" customHeight="1" x14ac:dyDescent="0.4">
      <c r="A17" s="71" t="s">
        <v>106</v>
      </c>
      <c r="B17" s="33" t="s">
        <v>37</v>
      </c>
      <c r="C17" s="73" t="s">
        <v>76</v>
      </c>
      <c r="D17" s="42">
        <v>1</v>
      </c>
      <c r="E17" s="42" t="s">
        <v>75</v>
      </c>
      <c r="F17" s="35" t="s">
        <v>94</v>
      </c>
      <c r="G17" s="78" t="s">
        <v>94</v>
      </c>
      <c r="H17" s="36">
        <v>2</v>
      </c>
      <c r="I17" s="37">
        <f t="shared" ref="I17" si="50">H17*22000</f>
        <v>44000</v>
      </c>
      <c r="J17" s="36">
        <v>7</v>
      </c>
      <c r="K17" s="38">
        <f t="shared" ref="K17" si="51">J17*5000</f>
        <v>35000</v>
      </c>
      <c r="L17" s="39">
        <f t="shared" ref="L17" si="52">I17+K17</f>
        <v>79000</v>
      </c>
      <c r="M17" s="39">
        <f t="shared" si="39"/>
        <v>101000</v>
      </c>
      <c r="N17" s="40">
        <v>3</v>
      </c>
      <c r="O17" s="38">
        <f t="shared" ref="O17" si="53">N17*5000</f>
        <v>15000</v>
      </c>
      <c r="P17" s="39">
        <f t="shared" ref="P17" si="54">SUM(O17)</f>
        <v>15000</v>
      </c>
      <c r="Q17" s="40">
        <v>3</v>
      </c>
      <c r="R17" s="34">
        <f t="shared" ref="R17" si="55">Q17*50000</f>
        <v>150000</v>
      </c>
      <c r="S17" s="34">
        <f t="shared" ref="S17" si="56">I17</f>
        <v>44000</v>
      </c>
      <c r="T17" s="34">
        <f t="shared" ref="T17" si="57">K17</f>
        <v>35000</v>
      </c>
      <c r="U17" s="41">
        <f t="shared" ref="U17" si="58">SUM(R17+S17+T17)</f>
        <v>229000</v>
      </c>
      <c r="V17" s="41">
        <f t="shared" si="46"/>
        <v>251000</v>
      </c>
      <c r="W17" s="34">
        <f t="shared" ref="W17" si="59">R17</f>
        <v>150000</v>
      </c>
      <c r="X17" s="34">
        <f t="shared" ref="X17" si="60">O17</f>
        <v>15000</v>
      </c>
      <c r="Y17" s="72">
        <f t="shared" ref="Y17" si="61">SUM(W17+X17)</f>
        <v>165000</v>
      </c>
      <c r="Z17" s="7"/>
    </row>
    <row r="18" spans="1:26" ht="54.9" customHeight="1" x14ac:dyDescent="0.4">
      <c r="A18" s="71" t="s">
        <v>107</v>
      </c>
      <c r="B18" s="33" t="s">
        <v>37</v>
      </c>
      <c r="C18" s="73" t="s">
        <v>77</v>
      </c>
      <c r="D18" s="42">
        <v>1</v>
      </c>
      <c r="E18" s="42" t="s">
        <v>78</v>
      </c>
      <c r="F18" s="35" t="s">
        <v>90</v>
      </c>
      <c r="G18" s="78" t="s">
        <v>94</v>
      </c>
      <c r="H18" s="36">
        <v>2</v>
      </c>
      <c r="I18" s="37">
        <f>H18*22000</f>
        <v>44000</v>
      </c>
      <c r="J18" s="36">
        <v>7</v>
      </c>
      <c r="K18" s="38">
        <f>J18*5000</f>
        <v>35000</v>
      </c>
      <c r="L18" s="39">
        <f>I18+K18</f>
        <v>79000</v>
      </c>
      <c r="M18" s="39">
        <f>I18+K18+22000</f>
        <v>101000</v>
      </c>
      <c r="N18" s="40">
        <v>3</v>
      </c>
      <c r="O18" s="38">
        <f>N18*5000</f>
        <v>15000</v>
      </c>
      <c r="P18" s="39">
        <f t="shared" ref="P18" si="62">SUM(O18)</f>
        <v>15000</v>
      </c>
      <c r="Q18" s="40">
        <v>3</v>
      </c>
      <c r="R18" s="34">
        <f>Q18*50000</f>
        <v>150000</v>
      </c>
      <c r="S18" s="34">
        <f>I18</f>
        <v>44000</v>
      </c>
      <c r="T18" s="34">
        <f>K18</f>
        <v>35000</v>
      </c>
      <c r="U18" s="41">
        <f>SUM(R18+S18+T18)</f>
        <v>229000</v>
      </c>
      <c r="V18" s="41">
        <f>SUM(R18+S18+T18+22000)</f>
        <v>251000</v>
      </c>
      <c r="W18" s="34">
        <f>R18</f>
        <v>150000</v>
      </c>
      <c r="X18" s="34">
        <f>O18</f>
        <v>15000</v>
      </c>
      <c r="Y18" s="72">
        <f>SUM(W18+X18)</f>
        <v>165000</v>
      </c>
      <c r="Z18" s="7"/>
    </row>
    <row r="19" spans="1:26" ht="54.9" customHeight="1" x14ac:dyDescent="0.4">
      <c r="A19" s="71" t="s">
        <v>108</v>
      </c>
      <c r="B19" s="33" t="s">
        <v>37</v>
      </c>
      <c r="C19" s="70" t="s">
        <v>81</v>
      </c>
      <c r="D19" s="70">
        <v>1</v>
      </c>
      <c r="E19" s="42" t="s">
        <v>82</v>
      </c>
      <c r="F19" s="35" t="s">
        <v>94</v>
      </c>
      <c r="G19" s="78" t="s">
        <v>94</v>
      </c>
      <c r="H19" s="36">
        <v>2</v>
      </c>
      <c r="I19" s="37">
        <f t="shared" ref="I19" si="63">H19*22000</f>
        <v>44000</v>
      </c>
      <c r="J19" s="36">
        <v>7</v>
      </c>
      <c r="K19" s="38">
        <f t="shared" ref="K19" si="64">J19*5000</f>
        <v>35000</v>
      </c>
      <c r="L19" s="39">
        <f t="shared" ref="L19:L23" si="65">I19+K19</f>
        <v>79000</v>
      </c>
      <c r="M19" s="39">
        <f t="shared" si="39"/>
        <v>101000</v>
      </c>
      <c r="N19" s="40">
        <v>3</v>
      </c>
      <c r="O19" s="38">
        <f t="shared" ref="O19" si="66">N19*5000</f>
        <v>15000</v>
      </c>
      <c r="P19" s="39">
        <f t="shared" ref="P19" si="67">SUM(O19)</f>
        <v>15000</v>
      </c>
      <c r="Q19" s="40">
        <v>3</v>
      </c>
      <c r="R19" s="34">
        <f t="shared" si="42"/>
        <v>150000</v>
      </c>
      <c r="S19" s="34">
        <f t="shared" ref="S19:S23" si="68">I19</f>
        <v>44000</v>
      </c>
      <c r="T19" s="34">
        <f t="shared" ref="T19:T23" si="69">K19</f>
        <v>35000</v>
      </c>
      <c r="U19" s="41">
        <f t="shared" ref="U19" si="70">SUM(R19+S19+T19)</f>
        <v>229000</v>
      </c>
      <c r="V19" s="41">
        <f t="shared" si="46"/>
        <v>251000</v>
      </c>
      <c r="W19" s="34">
        <f t="shared" ref="W19:W23" si="71">R19</f>
        <v>150000</v>
      </c>
      <c r="X19" s="34">
        <f t="shared" ref="X19:X23" si="72">O19</f>
        <v>15000</v>
      </c>
      <c r="Y19" s="72">
        <f t="shared" ref="Y19:Y23" si="73">SUM(W19+X19)</f>
        <v>165000</v>
      </c>
      <c r="Z19" s="7"/>
    </row>
    <row r="20" spans="1:26" ht="54.9" customHeight="1" x14ac:dyDescent="0.4">
      <c r="A20" s="71" t="s">
        <v>109</v>
      </c>
      <c r="B20" s="33" t="s">
        <v>37</v>
      </c>
      <c r="C20" s="73" t="s">
        <v>83</v>
      </c>
      <c r="D20" s="42">
        <v>1</v>
      </c>
      <c r="E20" s="42" t="s">
        <v>82</v>
      </c>
      <c r="F20" s="35" t="s">
        <v>94</v>
      </c>
      <c r="G20" s="78" t="s">
        <v>94</v>
      </c>
      <c r="H20" s="36">
        <v>2</v>
      </c>
      <c r="I20" s="37">
        <f t="shared" ref="I20" si="74">H20*22000</f>
        <v>44000</v>
      </c>
      <c r="J20" s="36">
        <v>7</v>
      </c>
      <c r="K20" s="38">
        <f t="shared" ref="K20" si="75">J20*5000</f>
        <v>35000</v>
      </c>
      <c r="L20" s="39">
        <f t="shared" ref="L20" si="76">I20+K20</f>
        <v>79000</v>
      </c>
      <c r="M20" s="39">
        <f t="shared" ref="M20" si="77">I20+K20+22000</f>
        <v>101000</v>
      </c>
      <c r="N20" s="40">
        <v>3</v>
      </c>
      <c r="O20" s="38">
        <f t="shared" ref="O20" si="78">N20*5000</f>
        <v>15000</v>
      </c>
      <c r="P20" s="39">
        <f t="shared" ref="P20" si="79">SUM(O20)</f>
        <v>15000</v>
      </c>
      <c r="Q20" s="40">
        <v>3</v>
      </c>
      <c r="R20" s="34">
        <f t="shared" ref="R20" si="80">Q20*50000</f>
        <v>150000</v>
      </c>
      <c r="S20" s="34">
        <f t="shared" ref="S20" si="81">I20</f>
        <v>44000</v>
      </c>
      <c r="T20" s="34">
        <f t="shared" ref="T20" si="82">K20</f>
        <v>35000</v>
      </c>
      <c r="U20" s="41">
        <f t="shared" ref="U20" si="83">SUM(R20+S20+T20)</f>
        <v>229000</v>
      </c>
      <c r="V20" s="41">
        <f t="shared" ref="V20" si="84">SUM(R20+S20+T20+22000)</f>
        <v>251000</v>
      </c>
      <c r="W20" s="34">
        <f t="shared" ref="W20" si="85">R20</f>
        <v>150000</v>
      </c>
      <c r="X20" s="34">
        <f t="shared" ref="X20" si="86">O20</f>
        <v>15000</v>
      </c>
      <c r="Y20" s="72">
        <f t="shared" ref="Y20" si="87">SUM(W20+X20)</f>
        <v>165000</v>
      </c>
      <c r="Z20" s="7"/>
    </row>
    <row r="21" spans="1:26" ht="54.9" customHeight="1" x14ac:dyDescent="0.4">
      <c r="A21" s="71" t="s">
        <v>110</v>
      </c>
      <c r="B21" s="33" t="s">
        <v>37</v>
      </c>
      <c r="C21" s="73" t="s">
        <v>84</v>
      </c>
      <c r="D21" s="42">
        <v>1</v>
      </c>
      <c r="E21" s="42" t="s">
        <v>85</v>
      </c>
      <c r="F21" s="35" t="s">
        <v>92</v>
      </c>
      <c r="G21" s="78" t="s">
        <v>94</v>
      </c>
      <c r="H21" s="36">
        <v>2</v>
      </c>
      <c r="I21" s="37">
        <f t="shared" ref="I21" si="88">H21*22000</f>
        <v>44000</v>
      </c>
      <c r="J21" s="36">
        <v>7</v>
      </c>
      <c r="K21" s="38">
        <f t="shared" ref="K21" si="89">J21*5000</f>
        <v>35000</v>
      </c>
      <c r="L21" s="39">
        <f t="shared" ref="L21" si="90">I21+K21</f>
        <v>79000</v>
      </c>
      <c r="M21" s="39">
        <f>I21+K21+22000</f>
        <v>101000</v>
      </c>
      <c r="N21" s="40">
        <v>3</v>
      </c>
      <c r="O21" s="38">
        <f t="shared" ref="O21" si="91">N21*5000</f>
        <v>15000</v>
      </c>
      <c r="P21" s="39">
        <f t="shared" ref="P21" si="92">SUM(O21)</f>
        <v>15000</v>
      </c>
      <c r="Q21" s="40">
        <v>3</v>
      </c>
      <c r="R21" s="34">
        <f>Q21*50000</f>
        <v>150000</v>
      </c>
      <c r="S21" s="34">
        <f t="shared" ref="S21" si="93">I21</f>
        <v>44000</v>
      </c>
      <c r="T21" s="34">
        <f t="shared" ref="T21" si="94">K21</f>
        <v>35000</v>
      </c>
      <c r="U21" s="41">
        <f t="shared" ref="U21" si="95">SUM(R21+S21+T21)</f>
        <v>229000</v>
      </c>
      <c r="V21" s="41">
        <f>SUM(R21+S21+T21+22000)</f>
        <v>251000</v>
      </c>
      <c r="W21" s="34">
        <f t="shared" ref="W21" si="96">R21</f>
        <v>150000</v>
      </c>
      <c r="X21" s="34">
        <f t="shared" ref="X21" si="97">O21</f>
        <v>15000</v>
      </c>
      <c r="Y21" s="72">
        <f t="shared" ref="Y21" si="98">SUM(W21+X21)</f>
        <v>165000</v>
      </c>
      <c r="Z21" s="7"/>
    </row>
    <row r="22" spans="1:26" ht="54.9" customHeight="1" x14ac:dyDescent="0.4">
      <c r="A22" s="71" t="s">
        <v>111</v>
      </c>
      <c r="B22" s="33" t="s">
        <v>37</v>
      </c>
      <c r="C22" s="73" t="s">
        <v>86</v>
      </c>
      <c r="D22" s="42">
        <v>3</v>
      </c>
      <c r="E22" s="42" t="s">
        <v>87</v>
      </c>
      <c r="F22" s="35" t="s">
        <v>95</v>
      </c>
      <c r="G22" s="78" t="s">
        <v>94</v>
      </c>
      <c r="H22" s="36">
        <v>4</v>
      </c>
      <c r="I22" s="37">
        <f t="shared" ref="I22:I23" si="99">H22*22000</f>
        <v>88000</v>
      </c>
      <c r="J22" s="36">
        <v>13</v>
      </c>
      <c r="K22" s="38">
        <f t="shared" ref="K22:K23" si="100">J22*5000</f>
        <v>65000</v>
      </c>
      <c r="L22" s="39">
        <f t="shared" si="65"/>
        <v>153000</v>
      </c>
      <c r="M22" s="39">
        <f t="shared" si="39"/>
        <v>175000</v>
      </c>
      <c r="N22" s="40">
        <v>5</v>
      </c>
      <c r="O22" s="38">
        <f t="shared" ref="O22:O23" si="101">N22*5000</f>
        <v>25000</v>
      </c>
      <c r="P22" s="39">
        <f t="shared" ref="P22:P23" si="102">SUM(O22)</f>
        <v>25000</v>
      </c>
      <c r="Q22" s="40">
        <v>5</v>
      </c>
      <c r="R22" s="34">
        <f t="shared" ref="R22:R23" si="103">Q22*50000</f>
        <v>250000</v>
      </c>
      <c r="S22" s="34">
        <f t="shared" si="68"/>
        <v>88000</v>
      </c>
      <c r="T22" s="34">
        <f t="shared" si="69"/>
        <v>65000</v>
      </c>
      <c r="U22" s="41">
        <f t="shared" ref="U22" si="104">SUM(R22+S22+T22)</f>
        <v>403000</v>
      </c>
      <c r="V22" s="41">
        <f>SUM(R22+S22+T22+22000)</f>
        <v>425000</v>
      </c>
      <c r="W22" s="34">
        <f t="shared" si="71"/>
        <v>250000</v>
      </c>
      <c r="X22" s="34">
        <f t="shared" si="72"/>
        <v>25000</v>
      </c>
      <c r="Y22" s="72">
        <f t="shared" si="73"/>
        <v>275000</v>
      </c>
      <c r="Z22" s="7"/>
    </row>
    <row r="23" spans="1:26" ht="54.9" customHeight="1" x14ac:dyDescent="0.4">
      <c r="A23" s="71" t="s">
        <v>112</v>
      </c>
      <c r="B23" s="33" t="s">
        <v>37</v>
      </c>
      <c r="C23" s="73" t="s">
        <v>88</v>
      </c>
      <c r="D23" s="42">
        <v>2</v>
      </c>
      <c r="E23" s="42" t="s">
        <v>89</v>
      </c>
      <c r="F23" s="35" t="s">
        <v>96</v>
      </c>
      <c r="G23" s="78" t="s">
        <v>94</v>
      </c>
      <c r="H23" s="36">
        <v>3</v>
      </c>
      <c r="I23" s="37">
        <f t="shared" si="99"/>
        <v>66000</v>
      </c>
      <c r="J23" s="36">
        <v>9</v>
      </c>
      <c r="K23" s="38">
        <f t="shared" si="100"/>
        <v>45000</v>
      </c>
      <c r="L23" s="39">
        <f t="shared" si="65"/>
        <v>111000</v>
      </c>
      <c r="M23" s="39">
        <f t="shared" si="39"/>
        <v>133000</v>
      </c>
      <c r="N23" s="40">
        <v>3</v>
      </c>
      <c r="O23" s="38">
        <f t="shared" si="101"/>
        <v>15000</v>
      </c>
      <c r="P23" s="39">
        <f t="shared" si="102"/>
        <v>15000</v>
      </c>
      <c r="Q23" s="40">
        <v>4</v>
      </c>
      <c r="R23" s="34">
        <f t="shared" si="103"/>
        <v>200000</v>
      </c>
      <c r="S23" s="34">
        <f t="shared" si="68"/>
        <v>66000</v>
      </c>
      <c r="T23" s="34">
        <f t="shared" si="69"/>
        <v>45000</v>
      </c>
      <c r="U23" s="41">
        <f t="shared" ref="U23" si="105">SUM(R23+S23+T23)</f>
        <v>311000</v>
      </c>
      <c r="V23" s="41">
        <f t="shared" ref="V23" si="106">SUM(R23+S23+T23+22000)</f>
        <v>333000</v>
      </c>
      <c r="W23" s="34">
        <f t="shared" si="71"/>
        <v>200000</v>
      </c>
      <c r="X23" s="34">
        <f t="shared" si="72"/>
        <v>15000</v>
      </c>
      <c r="Y23" s="72">
        <f t="shared" si="73"/>
        <v>215000</v>
      </c>
      <c r="Z23" s="7"/>
    </row>
    <row r="24" spans="1:26" ht="54.9" customHeight="1" x14ac:dyDescent="0.4">
      <c r="A24" s="71" t="s">
        <v>113</v>
      </c>
      <c r="B24" s="33" t="s">
        <v>58</v>
      </c>
      <c r="C24" s="70" t="s">
        <v>79</v>
      </c>
      <c r="D24" s="42">
        <v>1</v>
      </c>
      <c r="E24" s="42" t="s">
        <v>80</v>
      </c>
      <c r="F24" s="35"/>
      <c r="G24" s="78"/>
      <c r="H24" s="36">
        <v>0</v>
      </c>
      <c r="I24" s="37">
        <f>H24*22000</f>
        <v>0</v>
      </c>
      <c r="J24" s="36">
        <v>0</v>
      </c>
      <c r="K24" s="38">
        <f>J24*5000</f>
        <v>0</v>
      </c>
      <c r="L24" s="39">
        <f>I24+K24</f>
        <v>0</v>
      </c>
      <c r="M24" s="39">
        <v>0</v>
      </c>
      <c r="N24" s="40">
        <v>0</v>
      </c>
      <c r="O24" s="38">
        <f>N24*5000</f>
        <v>0</v>
      </c>
      <c r="P24" s="39">
        <f>SUM(O24)</f>
        <v>0</v>
      </c>
      <c r="Q24" s="40">
        <v>2</v>
      </c>
      <c r="R24" s="34">
        <f>Q24*50000</f>
        <v>100000</v>
      </c>
      <c r="S24" s="34">
        <f>I24</f>
        <v>0</v>
      </c>
      <c r="T24" s="34">
        <f>K24</f>
        <v>0</v>
      </c>
      <c r="U24" s="41">
        <f>SUM(R24+S24+T24)</f>
        <v>100000</v>
      </c>
      <c r="V24" s="41">
        <f>SUM(R24+S24+T24+0)</f>
        <v>100000</v>
      </c>
      <c r="W24" s="34">
        <f>R24</f>
        <v>100000</v>
      </c>
      <c r="X24" s="34">
        <f>O24</f>
        <v>0</v>
      </c>
      <c r="Y24" s="72">
        <f>SUM(W24+X24)</f>
        <v>100000</v>
      </c>
      <c r="Z24" s="7"/>
    </row>
    <row r="25" spans="1:26" ht="54.9" customHeight="1" x14ac:dyDescent="0.4">
      <c r="A25" s="43"/>
      <c r="B25" s="43"/>
      <c r="C25" s="44"/>
      <c r="D25" s="67"/>
      <c r="E25" s="67"/>
      <c r="F25" s="45"/>
      <c r="G25" s="45"/>
      <c r="H25" s="68"/>
      <c r="I25" s="47"/>
      <c r="J25" s="68"/>
      <c r="K25" s="48"/>
      <c r="L25" s="58"/>
      <c r="M25" s="58"/>
      <c r="N25" s="44"/>
      <c r="O25" s="48"/>
      <c r="P25" s="58"/>
      <c r="Q25" s="44"/>
      <c r="R25" s="46"/>
      <c r="S25" s="46"/>
      <c r="T25" s="46"/>
      <c r="U25" s="69"/>
      <c r="V25" s="69"/>
      <c r="W25" s="46"/>
      <c r="X25" s="46"/>
      <c r="Y25" s="69"/>
      <c r="Z25" s="7"/>
    </row>
    <row r="26" spans="1:26" s="61" customFormat="1" ht="30" customHeight="1" x14ac:dyDescent="0.4">
      <c r="A26" s="62" t="s">
        <v>56</v>
      </c>
      <c r="B26" s="62"/>
      <c r="C26" s="62"/>
      <c r="D26" s="62"/>
      <c r="E26" s="63"/>
      <c r="F26" s="62"/>
      <c r="G26" s="62"/>
      <c r="H26" s="62"/>
      <c r="I26" s="62"/>
      <c r="J26" s="62"/>
      <c r="K26" s="49"/>
      <c r="L26" s="49"/>
      <c r="M26" s="50"/>
      <c r="N26" s="50"/>
      <c r="O26" s="51"/>
      <c r="P26" s="52"/>
      <c r="Q26" s="52"/>
      <c r="R26" s="53"/>
      <c r="S26" s="51"/>
      <c r="T26" s="52"/>
      <c r="U26" s="51"/>
      <c r="V26" s="50"/>
      <c r="W26" s="51"/>
      <c r="X26" s="54"/>
      <c r="Y26" s="54"/>
      <c r="Z26" s="59"/>
    </row>
    <row r="27" spans="1:26" s="8" customFormat="1" ht="30" customHeight="1" x14ac:dyDescent="0.4">
      <c r="A27" s="64" t="s">
        <v>50</v>
      </c>
      <c r="B27" s="64"/>
      <c r="C27" s="6"/>
      <c r="D27" s="6"/>
      <c r="E27" s="6"/>
      <c r="F27" s="6"/>
      <c r="G27" s="6"/>
      <c r="H27" s="6"/>
      <c r="I27" s="65"/>
      <c r="J27" s="65"/>
      <c r="K27" s="47"/>
      <c r="L27" s="47"/>
      <c r="M27" s="55"/>
      <c r="N27" s="55"/>
      <c r="O27" s="56"/>
      <c r="P27" s="55"/>
      <c r="Q27" s="55"/>
      <c r="R27" s="57"/>
      <c r="S27" s="56"/>
      <c r="T27" s="56"/>
      <c r="U27" s="56"/>
      <c r="V27" s="55"/>
      <c r="W27" s="56"/>
      <c r="X27" s="48"/>
      <c r="Y27" s="58"/>
      <c r="Z27" s="10"/>
    </row>
    <row r="28" spans="1:26" s="8" customFormat="1" ht="30" customHeight="1" x14ac:dyDescent="0.4">
      <c r="A28" s="64" t="s">
        <v>52</v>
      </c>
      <c r="B28" s="64"/>
      <c r="C28" s="3"/>
      <c r="D28" s="3"/>
      <c r="E28" s="3"/>
      <c r="F28" s="3"/>
      <c r="G28" s="3"/>
      <c r="H28" s="3"/>
      <c r="I28" s="65"/>
      <c r="J28" s="65"/>
      <c r="K28" s="47"/>
      <c r="L28" s="47"/>
      <c r="M28" s="55"/>
      <c r="N28" s="55"/>
      <c r="O28" s="56"/>
      <c r="P28" s="55"/>
      <c r="Q28" s="55"/>
      <c r="R28" s="57"/>
      <c r="S28" s="56"/>
      <c r="T28" s="56"/>
      <c r="U28" s="56"/>
      <c r="V28" s="55"/>
      <c r="W28" s="56"/>
      <c r="X28" s="48"/>
      <c r="Y28" s="58"/>
    </row>
    <row r="29" spans="1:26" s="8" customFormat="1" ht="30" customHeight="1" x14ac:dyDescent="0.4">
      <c r="A29" s="62" t="s">
        <v>51</v>
      </c>
      <c r="B29" s="62"/>
      <c r="C29" s="66"/>
      <c r="D29" s="66"/>
      <c r="E29" s="66"/>
      <c r="F29" s="66"/>
      <c r="G29" s="66"/>
      <c r="H29" s="66"/>
      <c r="I29" s="66"/>
      <c r="J29" s="66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6" s="8" customFormat="1" ht="30" customHeight="1" x14ac:dyDescent="0.4">
      <c r="A30" s="9"/>
      <c r="B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6" s="8" customFormat="1" ht="30" customHeight="1" x14ac:dyDescent="0.4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26" s="8" customFormat="1" ht="30" customHeight="1" x14ac:dyDescent="0.4">
      <c r="A32" s="14" t="s">
        <v>55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s="8" customFormat="1" ht="30" customHeight="1" x14ac:dyDescent="0.4">
      <c r="A33" s="15"/>
      <c r="B33" s="15"/>
      <c r="C33" s="8" t="s">
        <v>48</v>
      </c>
    </row>
    <row r="34" spans="1:15" s="8" customFormat="1" ht="30" customHeight="1" x14ac:dyDescent="0.4">
      <c r="A34" s="8" t="s">
        <v>14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s="8" customFormat="1" ht="30" customHeight="1" x14ac:dyDescent="0.4">
      <c r="A35" s="16" t="s">
        <v>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s="8" customFormat="1" ht="30" customHeight="1" x14ac:dyDescent="0.4">
      <c r="A36" s="17" t="s">
        <v>57</v>
      </c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s="8" customFormat="1" ht="30" customHeight="1" x14ac:dyDescent="0.4">
      <c r="A37" s="18" t="s">
        <v>29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s="8" customFormat="1" ht="30" customHeigh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s="8" customFormat="1" ht="30" customHeight="1" x14ac:dyDescent="0.4">
      <c r="A39" s="12" t="s">
        <v>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s="8" customFormat="1" ht="30" customHeight="1" x14ac:dyDescent="0.4">
      <c r="A40" s="16" t="s">
        <v>16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s="8" customFormat="1" ht="30" customHeight="1" x14ac:dyDescent="0.4">
      <c r="A41" s="16" t="s">
        <v>17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s="8" customFormat="1" ht="30" customHeight="1" x14ac:dyDescent="0.4"/>
    <row r="43" spans="1:15" s="8" customFormat="1" ht="30" customHeight="1" x14ac:dyDescent="0.4">
      <c r="A43" s="12" t="s">
        <v>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s="8" customFormat="1" ht="30" customHeight="1" x14ac:dyDescent="0.4">
      <c r="A44" s="18" t="s">
        <v>53</v>
      </c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s="8" customFormat="1" ht="30" customHeight="1" x14ac:dyDescent="0.4"/>
    <row r="46" spans="1:15" s="8" customFormat="1" ht="30" customHeight="1" thickBot="1" x14ac:dyDescent="0.45">
      <c r="A46" s="12" t="s">
        <v>21</v>
      </c>
      <c r="B46" s="12"/>
    </row>
    <row r="47" spans="1:15" s="8" customFormat="1" ht="30" customHeight="1" thickBot="1" x14ac:dyDescent="0.45">
      <c r="A47" s="95" t="s">
        <v>27</v>
      </c>
      <c r="B47" s="96"/>
      <c r="C47" s="97"/>
      <c r="D47" s="98" t="s">
        <v>25</v>
      </c>
      <c r="E47" s="96"/>
      <c r="F47" s="97"/>
      <c r="G47" s="96" t="s">
        <v>26</v>
      </c>
      <c r="H47" s="96"/>
      <c r="I47" s="99"/>
    </row>
    <row r="48" spans="1:15" s="8" customFormat="1" ht="30" customHeight="1" thickTop="1" x14ac:dyDescent="0.4">
      <c r="A48" s="92" t="s">
        <v>46</v>
      </c>
      <c r="B48" s="93"/>
      <c r="C48" s="94"/>
      <c r="D48" s="100" t="s">
        <v>23</v>
      </c>
      <c r="E48" s="101"/>
      <c r="F48" s="102"/>
      <c r="G48" s="94" t="s">
        <v>22</v>
      </c>
      <c r="H48" s="103"/>
      <c r="I48" s="104"/>
    </row>
    <row r="49" spans="1:25" ht="25.8" thickBot="1" x14ac:dyDescent="0.45">
      <c r="A49" s="83" t="s">
        <v>47</v>
      </c>
      <c r="B49" s="84"/>
      <c r="C49" s="85"/>
      <c r="D49" s="89" t="s">
        <v>24</v>
      </c>
      <c r="E49" s="90"/>
      <c r="F49" s="91"/>
      <c r="G49" s="86" t="s">
        <v>22</v>
      </c>
      <c r="H49" s="87"/>
      <c r="I49" s="8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25.2" x14ac:dyDescent="0.4">
      <c r="A50" s="18" t="s">
        <v>54</v>
      </c>
      <c r="B50" s="1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25.2" x14ac:dyDescent="0.4">
      <c r="A51" s="18" t="s">
        <v>28</v>
      </c>
      <c r="B51" s="1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</sheetData>
  <autoFilter ref="A7:Z7" xr:uid="{00000000-0009-0000-0000-000000000000}">
    <sortState xmlns:xlrd2="http://schemas.microsoft.com/office/spreadsheetml/2017/richdata2" ref="A20:Z27">
      <sortCondition ref="A7"/>
    </sortState>
  </autoFilter>
  <mergeCells count="26"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  <mergeCell ref="H5:Q5"/>
    <mergeCell ref="A49:C49"/>
    <mergeCell ref="G49:I49"/>
    <mergeCell ref="D49:F49"/>
    <mergeCell ref="A48:C48"/>
    <mergeCell ref="A47:C47"/>
    <mergeCell ref="D47:F47"/>
    <mergeCell ref="G47:I47"/>
    <mergeCell ref="D48:F48"/>
    <mergeCell ref="G48:I48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이서준 / 2학년1반</cp:lastModifiedBy>
  <cp:lastPrinted>2025-04-02T04:59:51Z</cp:lastPrinted>
  <dcterms:created xsi:type="dcterms:W3CDTF">2012-06-27T11:20:00Z</dcterms:created>
  <dcterms:modified xsi:type="dcterms:W3CDTF">2025-05-30T02:03:23Z</dcterms:modified>
</cp:coreProperties>
</file>