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3. 교육비\교육비납부안내\2026\"/>
    </mc:Choice>
  </mc:AlternateContent>
  <xr:revisionPtr revIDLastSave="0" documentId="13_ncr:1_{A03F0C83-ECFE-4159-8129-ADF23397B24D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교육훈련비납부안내문!$A$2:$Y$14</definedName>
  </definedNames>
  <calcPr calcId="191029"/>
</workbook>
</file>

<file path=xl/calcChain.xml><?xml version="1.0" encoding="utf-8"?>
<calcChain xmlns="http://schemas.openxmlformats.org/spreadsheetml/2006/main">
  <c r="R24" i="4" l="1"/>
  <c r="W24" i="4" s="1"/>
  <c r="O24" i="4"/>
  <c r="P24" i="4" s="1"/>
  <c r="K24" i="4"/>
  <c r="T24" i="4" s="1"/>
  <c r="I24" i="4"/>
  <c r="S24" i="4" s="1"/>
  <c r="R23" i="4"/>
  <c r="W23" i="4" s="1"/>
  <c r="O23" i="4"/>
  <c r="P23" i="4" s="1"/>
  <c r="K23" i="4"/>
  <c r="T23" i="4" s="1"/>
  <c r="I23" i="4"/>
  <c r="T22" i="4"/>
  <c r="R22" i="4"/>
  <c r="W22" i="4" s="1"/>
  <c r="O22" i="4"/>
  <c r="X22" i="4" s="1"/>
  <c r="K22" i="4"/>
  <c r="I22" i="4"/>
  <c r="S22" i="4" s="1"/>
  <c r="R21" i="4"/>
  <c r="W21" i="4" s="1"/>
  <c r="O21" i="4"/>
  <c r="X21" i="4" s="1"/>
  <c r="K21" i="4"/>
  <c r="T21" i="4" s="1"/>
  <c r="I21" i="4"/>
  <c r="M21" i="4" s="1"/>
  <c r="R20" i="4"/>
  <c r="W20" i="4" s="1"/>
  <c r="O20" i="4"/>
  <c r="P20" i="4" s="1"/>
  <c r="K20" i="4"/>
  <c r="T20" i="4" s="1"/>
  <c r="I20" i="4"/>
  <c r="R19" i="4"/>
  <c r="W19" i="4" s="1"/>
  <c r="O19" i="4"/>
  <c r="X19" i="4" s="1"/>
  <c r="K19" i="4"/>
  <c r="T19" i="4" s="1"/>
  <c r="I19" i="4"/>
  <c r="S19" i="4" s="1"/>
  <c r="R18" i="4"/>
  <c r="W18" i="4" s="1"/>
  <c r="O18" i="4"/>
  <c r="X18" i="4" s="1"/>
  <c r="K18" i="4"/>
  <c r="T18" i="4" s="1"/>
  <c r="I18" i="4"/>
  <c r="R17" i="4"/>
  <c r="W17" i="4" s="1"/>
  <c r="O17" i="4"/>
  <c r="X17" i="4" s="1"/>
  <c r="K17" i="4"/>
  <c r="T17" i="4" s="1"/>
  <c r="I17" i="4"/>
  <c r="R30" i="4"/>
  <c r="W30" i="4" s="1"/>
  <c r="O30" i="4"/>
  <c r="X30" i="4" s="1"/>
  <c r="K30" i="4"/>
  <c r="T30" i="4" s="1"/>
  <c r="I30" i="4"/>
  <c r="S30" i="4" s="1"/>
  <c r="R29" i="4"/>
  <c r="W29" i="4" s="1"/>
  <c r="O29" i="4"/>
  <c r="X29" i="4" s="1"/>
  <c r="K29" i="4"/>
  <c r="T29" i="4" s="1"/>
  <c r="I29" i="4"/>
  <c r="L29" i="4" s="1"/>
  <c r="X23" i="4" l="1"/>
  <c r="M30" i="4"/>
  <c r="V22" i="4"/>
  <c r="M29" i="4"/>
  <c r="M22" i="4"/>
  <c r="Y23" i="4"/>
  <c r="L22" i="4"/>
  <c r="L19" i="4"/>
  <c r="U19" i="4"/>
  <c r="L18" i="4"/>
  <c r="M18" i="4"/>
  <c r="P17" i="4"/>
  <c r="V30" i="4"/>
  <c r="Y30" i="4"/>
  <c r="M19" i="4"/>
  <c r="Y17" i="4"/>
  <c r="M17" i="4"/>
  <c r="X20" i="4"/>
  <c r="Y20" i="4" s="1"/>
  <c r="M24" i="4"/>
  <c r="M20" i="4"/>
  <c r="M23" i="4"/>
  <c r="U24" i="4"/>
  <c r="V24" i="4"/>
  <c r="X24" i="4"/>
  <c r="Y24" i="4" s="1"/>
  <c r="L24" i="4"/>
  <c r="S23" i="4"/>
  <c r="U23" i="4" s="1"/>
  <c r="L23" i="4"/>
  <c r="U22" i="4"/>
  <c r="Y19" i="4"/>
  <c r="Y21" i="4"/>
  <c r="Y22" i="4"/>
  <c r="S20" i="4"/>
  <c r="U20" i="4" s="1"/>
  <c r="P21" i="4"/>
  <c r="V19" i="4"/>
  <c r="L20" i="4"/>
  <c r="P19" i="4"/>
  <c r="S21" i="4"/>
  <c r="V21" i="4" s="1"/>
  <c r="P22" i="4"/>
  <c r="L21" i="4"/>
  <c r="Y18" i="4"/>
  <c r="S17" i="4"/>
  <c r="V17" i="4" s="1"/>
  <c r="P18" i="4"/>
  <c r="L17" i="4"/>
  <c r="S18" i="4"/>
  <c r="Y29" i="4"/>
  <c r="L30" i="4"/>
  <c r="P30" i="4"/>
  <c r="P29" i="4"/>
  <c r="U30" i="4"/>
  <c r="S29" i="4"/>
  <c r="V29" i="4" s="1"/>
  <c r="R26" i="4"/>
  <c r="O26" i="4"/>
  <c r="X26" i="4" s="1"/>
  <c r="K26" i="4"/>
  <c r="I26" i="4"/>
  <c r="R25" i="4"/>
  <c r="O25" i="4"/>
  <c r="P25" i="4" s="1"/>
  <c r="K25" i="4"/>
  <c r="T25" i="4" s="1"/>
  <c r="I25" i="4"/>
  <c r="M25" i="4" s="1"/>
  <c r="R33" i="4"/>
  <c r="O33" i="4"/>
  <c r="P33" i="4" s="1"/>
  <c r="K33" i="4"/>
  <c r="T33" i="4" s="1"/>
  <c r="I33" i="4"/>
  <c r="R32" i="4"/>
  <c r="O32" i="4"/>
  <c r="P32" i="4" s="1"/>
  <c r="K32" i="4"/>
  <c r="I32" i="4"/>
  <c r="R31" i="4"/>
  <c r="O31" i="4"/>
  <c r="P31" i="4" s="1"/>
  <c r="K31" i="4"/>
  <c r="T31" i="4" s="1"/>
  <c r="I31" i="4"/>
  <c r="M31" i="4" s="1"/>
  <c r="R16" i="4"/>
  <c r="W16" i="4" s="1"/>
  <c r="O16" i="4"/>
  <c r="P16" i="4" s="1"/>
  <c r="K16" i="4"/>
  <c r="T16" i="4" s="1"/>
  <c r="I16" i="4"/>
  <c r="S16" i="4" s="1"/>
  <c r="R15" i="4"/>
  <c r="W15" i="4" s="1"/>
  <c r="O15" i="4"/>
  <c r="X15" i="4" s="1"/>
  <c r="K15" i="4"/>
  <c r="T15" i="4" s="1"/>
  <c r="I15" i="4"/>
  <c r="S15" i="4" s="1"/>
  <c r="S32" i="4" l="1"/>
  <c r="V32" i="4" s="1"/>
  <c r="M32" i="4"/>
  <c r="W33" i="4"/>
  <c r="W32" i="4"/>
  <c r="Y32" i="4" s="1"/>
  <c r="X32" i="4"/>
  <c r="W31" i="4"/>
  <c r="S33" i="4"/>
  <c r="V33" i="4" s="1"/>
  <c r="M33" i="4"/>
  <c r="X33" i="4"/>
  <c r="Y33" i="4" s="1"/>
  <c r="S26" i="4"/>
  <c r="M26" i="4"/>
  <c r="W25" i="4"/>
  <c r="U17" i="4"/>
  <c r="V20" i="4"/>
  <c r="L15" i="4"/>
  <c r="M15" i="4"/>
  <c r="W26" i="4"/>
  <c r="L26" i="4"/>
  <c r="P15" i="4"/>
  <c r="V23" i="4"/>
  <c r="T32" i="4"/>
  <c r="U32" i="4" s="1"/>
  <c r="L32" i="4"/>
  <c r="T26" i="4"/>
  <c r="Y26" i="4"/>
  <c r="L31" i="4"/>
  <c r="U15" i="4"/>
  <c r="Y15" i="4"/>
  <c r="X16" i="4"/>
  <c r="Y16" i="4" s="1"/>
  <c r="L25" i="4"/>
  <c r="U21" i="4"/>
  <c r="V18" i="4"/>
  <c r="U18" i="4"/>
  <c r="U29" i="4"/>
  <c r="V15" i="4"/>
  <c r="L16" i="4"/>
  <c r="X31" i="4"/>
  <c r="Y31" i="4" s="1"/>
  <c r="L33" i="4"/>
  <c r="X25" i="4"/>
  <c r="Y25" i="4" s="1"/>
  <c r="M16" i="4"/>
  <c r="U16" i="4"/>
  <c r="S31" i="4"/>
  <c r="V31" i="4" s="1"/>
  <c r="U33" i="4"/>
  <c r="S25" i="4"/>
  <c r="V25" i="4" s="1"/>
  <c r="P26" i="4"/>
  <c r="V16" i="4"/>
  <c r="R14" i="4"/>
  <c r="W14" i="4" s="1"/>
  <c r="R9" i="4"/>
  <c r="W9" i="4" s="1"/>
  <c r="I28" i="4"/>
  <c r="V26" i="4" l="1"/>
  <c r="U26" i="4"/>
  <c r="U31" i="4"/>
  <c r="U25" i="4"/>
  <c r="R11" i="4"/>
  <c r="O11" i="4"/>
  <c r="K11" i="4"/>
  <c r="I11" i="4"/>
  <c r="S11" i="4" s="1"/>
  <c r="P11" i="4" l="1"/>
  <c r="X11" i="4"/>
  <c r="W11" i="4"/>
  <c r="L11" i="4"/>
  <c r="T11" i="4"/>
  <c r="U11" i="4" s="1"/>
  <c r="M11" i="4"/>
  <c r="V11" i="4" l="1"/>
  <c r="Y11" i="4"/>
  <c r="O8" i="4"/>
  <c r="X8" i="4" s="1"/>
  <c r="O9" i="4"/>
  <c r="X9" i="4" s="1"/>
  <c r="Y9" i="4" s="1"/>
  <c r="O10" i="4"/>
  <c r="X10" i="4" s="1"/>
  <c r="O12" i="4"/>
  <c r="X12" i="4" s="1"/>
  <c r="O13" i="4"/>
  <c r="X13" i="4" s="1"/>
  <c r="O14" i="4"/>
  <c r="X14" i="4" s="1"/>
  <c r="Y14" i="4" s="1"/>
  <c r="O27" i="4"/>
  <c r="X27" i="4" s="1"/>
  <c r="O28" i="4"/>
  <c r="X28" i="4" s="1"/>
  <c r="K12" i="4"/>
  <c r="K13" i="4"/>
  <c r="K14" i="4"/>
  <c r="T14" i="4" s="1"/>
  <c r="K27" i="4"/>
  <c r="K28" i="4"/>
  <c r="M28" i="4" s="1"/>
  <c r="K8" i="4"/>
  <c r="K9" i="4"/>
  <c r="T9" i="4" s="1"/>
  <c r="K10" i="4"/>
  <c r="L28" i="4" l="1"/>
  <c r="P9" i="4"/>
  <c r="I9" i="4"/>
  <c r="S9" i="4" l="1"/>
  <c r="M9" i="4"/>
  <c r="L9" i="4"/>
  <c r="U9" i="4" l="1"/>
  <c r="V9" i="4"/>
  <c r="R27" i="4"/>
  <c r="I27" i="4"/>
  <c r="M27" i="4" s="1"/>
  <c r="W27" i="4" l="1"/>
  <c r="Y27" i="4" s="1"/>
  <c r="R28" i="4"/>
  <c r="P28" i="4"/>
  <c r="T28" i="4"/>
  <c r="R12" i="4"/>
  <c r="I12" i="4"/>
  <c r="M12" i="4" s="1"/>
  <c r="S12" i="4" l="1"/>
  <c r="W28" i="4"/>
  <c r="Y28" i="4" s="1"/>
  <c r="W12" i="4"/>
  <c r="Y12" i="4" s="1"/>
  <c r="S28" i="4"/>
  <c r="V28" i="4" s="1"/>
  <c r="P12" i="4"/>
  <c r="L12" i="4"/>
  <c r="T12" i="4"/>
  <c r="P27" i="4"/>
  <c r="T27" i="4"/>
  <c r="U28" i="4" l="1"/>
  <c r="U12" i="4"/>
  <c r="V12" i="4"/>
  <c r="S27" i="4"/>
  <c r="V27" i="4" s="1"/>
  <c r="L27" i="4"/>
  <c r="R8" i="4"/>
  <c r="W8" i="4" s="1"/>
  <c r="P8" i="4"/>
  <c r="T8" i="4"/>
  <c r="I8" i="4"/>
  <c r="P14" i="4"/>
  <c r="I14" i="4"/>
  <c r="U27" i="4" l="1"/>
  <c r="S14" i="4"/>
  <c r="M14" i="4"/>
  <c r="S8" i="4"/>
  <c r="V8" i="4" s="1"/>
  <c r="M8" i="4"/>
  <c r="Y8" i="4"/>
  <c r="L8" i="4"/>
  <c r="L14" i="4"/>
  <c r="U14" i="4" l="1"/>
  <c r="V14" i="4"/>
  <c r="U8" i="4"/>
  <c r="R13" i="4"/>
  <c r="W13" i="4" l="1"/>
  <c r="Y13" i="4" s="1"/>
  <c r="R10" i="4"/>
  <c r="W10" i="4" l="1"/>
  <c r="Y10" i="4" s="1"/>
  <c r="T13" i="4"/>
  <c r="I13" i="4"/>
  <c r="M13" i="4" s="1"/>
  <c r="S13" i="4" l="1"/>
  <c r="L13" i="4"/>
  <c r="P13" i="4"/>
  <c r="I10" i="4"/>
  <c r="V13" i="4" l="1"/>
  <c r="U13" i="4"/>
  <c r="T10" i="4"/>
  <c r="M10" i="4" l="1"/>
  <c r="P10" i="4"/>
  <c r="L10" i="4"/>
  <c r="S10" i="4"/>
  <c r="U10" i="4" l="1"/>
  <c r="V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</commentList>
</comments>
</file>

<file path=xl/sharedStrings.xml><?xml version="1.0" encoding="utf-8"?>
<sst xmlns="http://schemas.openxmlformats.org/spreadsheetml/2006/main" count="210" uniqueCount="145">
  <si>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</si>
  <si>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</si>
  <si>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</si>
  <si>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</si>
  <si>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</si>
  <si>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</si>
  <si>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</si>
  <si>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</si>
  <si>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</si>
  <si>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</si>
  <si>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</si>
  <si>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</si>
  <si>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</si>
  <si>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</si>
  <si>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</si>
  <si>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</si>
  <si>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</si>
  <si>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</si>
  <si>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</si>
  <si>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</si>
  <si>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</si>
  <si>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</si>
  <si>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</si>
  <si>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</si>
  <si>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</si>
  <si>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</si>
  <si>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</si>
  <si>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</si>
  <si>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</si>
  <si>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</si>
  <si>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</si>
  <si>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</si>
  <si>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</si>
  <si>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</si>
  <si>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</si>
  <si>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</si>
  <si>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</si>
  <si>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</si>
  <si>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</si>
  <si>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</si>
  <si>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</si>
  <si>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</si>
  <si>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</si>
  <si>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</si>
  <si>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</si>
  <si>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</si>
  <si>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</si>
  <si>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</si>
  <si>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</si>
  <si>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</si>
  <si>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</si>
  <si>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</si>
  <si>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</si>
  <si>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>원외
(세종시)</t>
    <phoneticPr fontId="1" type="noConversion"/>
  </si>
  <si>
    <t xml:space="preserve">      ○ 교육훈련비 관련문의(운영지원과) : (061)338-1027   , 교육과정문의(교육운영과) : (061)338-1065  , 숙박관련문의(교육운영과) : 061)338-1065</t>
    <phoneticPr fontId="1" type="noConversion"/>
  </si>
  <si>
    <t xml:space="preserve">      ○ 농식품인재개발원 고유번호 : 124-83-01894</t>
    <phoneticPr fontId="1" type="noConversion"/>
  </si>
  <si>
    <t xml:space="preserve">        - 우리원 홈페이지(http://www.ahi.go.kr) 로그인 → 교육신청/열람 → 교육수료확인 → 집합교육 학습 이력 → 교육훈련비영수증(과정 확인 후) 출력</t>
    <phoneticPr fontId="1" type="noConversion"/>
  </si>
  <si>
    <t>농식품인재개발원</t>
    <phoneticPr fontId="1" type="noConversion"/>
  </si>
  <si>
    <t>비 공무원(유관기관, 단체 및 농업인)</t>
    <phoneticPr fontId="1" type="noConversion"/>
  </si>
  <si>
    <t>1. 과정별 교육훈련비(2026년 05월 과정)</t>
    <phoneticPr fontId="1" type="noConversion"/>
  </si>
  <si>
    <t>공공형 계절근로자 운영관련 제도 이해 과정(2-2)</t>
    <phoneticPr fontId="1" type="noConversion"/>
  </si>
  <si>
    <t>05.07.
(1일, 자율)</t>
    <phoneticPr fontId="1" type="noConversion"/>
  </si>
  <si>
    <t>집합
(세종시)</t>
    <phoneticPr fontId="1" type="noConversion"/>
  </si>
  <si>
    <t>건강한 반려 문화 확산(2-1)</t>
    <phoneticPr fontId="1" type="noConversion"/>
  </si>
  <si>
    <t>05.08.
(1일, 자율)</t>
    <phoneticPr fontId="1" type="noConversion"/>
  </si>
  <si>
    <t>중소농 맞춤형 스마트팜 확산 역량강화(1-1)</t>
    <phoneticPr fontId="1" type="noConversion"/>
  </si>
  <si>
    <t>가족과 함께하는 농업농촌체험교실(2-1)</t>
    <phoneticPr fontId="1" type="noConversion"/>
  </si>
  <si>
    <t>05.16.
(1일, 자율)</t>
    <phoneticPr fontId="1" type="noConversion"/>
  </si>
  <si>
    <t>미디어 대응 역량강화(2-1)</t>
    <phoneticPr fontId="1" type="noConversion"/>
  </si>
  <si>
    <t>05.14.
(1일, 자율)</t>
    <phoneticPr fontId="1" type="noConversion"/>
  </si>
  <si>
    <t>건전한 노사파트너십(2-1)</t>
    <phoneticPr fontId="1" type="noConversion"/>
  </si>
  <si>
    <t>05.13.~05.15.
(3일, 자율)</t>
    <phoneticPr fontId="1" type="noConversion"/>
  </si>
  <si>
    <t>미래 농업을 견인할 청년농업인재 양성(1-1)</t>
    <phoneticPr fontId="1" type="noConversion"/>
  </si>
  <si>
    <t>05.13.~05.15.
(3일, 자율)</t>
    <phoneticPr fontId="1" type="noConversion"/>
  </si>
  <si>
    <t>축산 유통의 이해(1-1)</t>
    <phoneticPr fontId="1" type="noConversion"/>
  </si>
  <si>
    <t>신규 선택 직불제 도입확산 및 설계 전문과정(1-1)</t>
    <phoneticPr fontId="1" type="noConversion"/>
  </si>
  <si>
    <t>05.13.
(1일, 자율)</t>
    <phoneticPr fontId="1" type="noConversion"/>
  </si>
  <si>
    <t>지역아동 열린강좌(2-1)</t>
    <phoneticPr fontId="1" type="noConversion"/>
  </si>
  <si>
    <t>지역아동 열린강좌(2-2)</t>
    <phoneticPr fontId="1" type="noConversion"/>
  </si>
  <si>
    <t>05.20.
(1일, 자율)</t>
    <phoneticPr fontId="1" type="noConversion"/>
  </si>
  <si>
    <t>농어촌 기본소득 이해 과정(1-1)</t>
    <phoneticPr fontId="1" type="noConversion"/>
  </si>
  <si>
    <t>업무활력을 위한 재충전(공무원)(4-1)</t>
    <phoneticPr fontId="1" type="noConversion"/>
  </si>
  <si>
    <t>05.12.~05.15.
(4일, 자율)</t>
    <phoneticPr fontId="1" type="noConversion"/>
  </si>
  <si>
    <t>드론운용 실무(1-1)</t>
    <phoneticPr fontId="1" type="noConversion"/>
  </si>
  <si>
    <t>미래농업의 이해(농업로봇)(2-1)</t>
    <phoneticPr fontId="1" type="noConversion"/>
  </si>
  <si>
    <t>05.20.~05.22.
(3일, 자율)</t>
    <phoneticPr fontId="1" type="noConversion"/>
  </si>
  <si>
    <t>농식품공무원 인문소양(3-1)</t>
    <phoneticPr fontId="1" type="noConversion"/>
  </si>
  <si>
    <t>저수지 댐 안전관리 및 재해예방(2-1)</t>
    <phoneticPr fontId="1" type="noConversion"/>
  </si>
  <si>
    <t>05.19.~05.22.
(4일, 자율)</t>
    <phoneticPr fontId="1" type="noConversion"/>
  </si>
  <si>
    <t>업무활력을 위한 재충전(공무직)(2-1)</t>
    <phoneticPr fontId="1" type="noConversion"/>
  </si>
  <si>
    <t>농식품 인공지능(AI) 역량강화(기초,농관원)(10-3)</t>
    <phoneticPr fontId="1" type="noConversion"/>
  </si>
  <si>
    <t>우수식품 및 술 품질인증 관리 실무(1-1)</t>
    <phoneticPr fontId="1" type="noConversion"/>
  </si>
  <si>
    <t>친환경 인증 심사원 양성(3-2)</t>
    <phoneticPr fontId="1" type="noConversion"/>
  </si>
  <si>
    <t>05.18.~05.22.
(5일, 자율)</t>
    <phoneticPr fontId="1" type="noConversion"/>
  </si>
  <si>
    <t>스마트농업 육성(3-2)</t>
    <phoneticPr fontId="1" type="noConversion"/>
  </si>
  <si>
    <t>05.27.~05.29.
(3일, 자율)</t>
    <phoneticPr fontId="1" type="noConversion"/>
  </si>
  <si>
    <t>한글을 활용한 보고서 꾸미기(3-2)</t>
    <phoneticPr fontId="1" type="noConversion"/>
  </si>
  <si>
    <t>농식품 과장급 리더십 워크숍(2-1)</t>
    <phoneticPr fontId="1" type="noConversion"/>
  </si>
  <si>
    <t>05.27.
(1일, 자율)</t>
    <phoneticPr fontId="1" type="noConversion"/>
  </si>
  <si>
    <t>귀농귀촌(약용자원)(3-1)</t>
    <phoneticPr fontId="1" type="noConversion"/>
  </si>
  <si>
    <t>05.26.~05.29.
(4일, 자율)</t>
    <phoneticPr fontId="1" type="noConversion"/>
  </si>
  <si>
    <t>세계인의 맛 K-푸드(4-1)</t>
    <phoneticPr fontId="1" type="noConversion"/>
  </si>
  <si>
    <t>5.14.정읍시</t>
    <phoneticPr fontId="1" type="noConversion"/>
  </si>
  <si>
    <t>5.14.영암군</t>
    <phoneticPr fontId="1" type="noConversion"/>
  </si>
  <si>
    <t>-</t>
    <phoneticPr fontId="1" type="noConversion"/>
  </si>
  <si>
    <t>5.21.장성군</t>
    <phoneticPr fontId="1" type="noConversion"/>
  </si>
  <si>
    <t>5.14.나주시</t>
    <phoneticPr fontId="1" type="noConversion"/>
  </si>
  <si>
    <t>5.21.나주시,함평군</t>
    <phoneticPr fontId="1" type="noConversion"/>
  </si>
  <si>
    <t xml:space="preserve">5.21.나주시 </t>
    <phoneticPr fontId="1" type="noConversion"/>
  </si>
  <si>
    <t>5.20.영광군</t>
    <phoneticPr fontId="1" type="noConversion"/>
  </si>
  <si>
    <t>5.21.해남군</t>
    <phoneticPr fontId="1" type="noConversion"/>
  </si>
  <si>
    <t>5.21.함평군</t>
    <phoneticPr fontId="1" type="noConversion"/>
  </si>
  <si>
    <t>5.28.김제시</t>
    <phoneticPr fontId="1" type="noConversion"/>
  </si>
  <si>
    <t>5.28.익산시</t>
    <phoneticPr fontId="1" type="noConversion"/>
  </si>
  <si>
    <t>5.27.광주광역시
5.28.나주시</t>
    <phoneticPr fontId="1" type="noConversion"/>
  </si>
  <si>
    <t>체험비 8,500원</t>
    <phoneticPr fontId="1" type="noConversion"/>
  </si>
  <si>
    <t>47,000원
(체험비 35,000원, 식비 12,000원)</t>
    <phoneticPr fontId="1" type="noConversion"/>
  </si>
  <si>
    <t>501</t>
    <phoneticPr fontId="1" type="noConversion"/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</si>
  <si>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</si>
  <si>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</si>
  <si>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</si>
  <si>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</si>
  <si>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</si>
  <si>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</si>
  <si>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</si>
  <si>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</si>
  <si>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</si>
  <si>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</si>
  <si>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</si>
  <si>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</si>
  <si>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</si>
  <si>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</si>
  <si>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</si>
  <si>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</si>
  <si>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</si>
  <si>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</si>
  <si>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</si>
  <si>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</si>
  <si>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</si>
  <si>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</si>
  <si>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</si>
  <si>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</si>
  <si>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</si>
  <si>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체험비 80,000원</t>
    <phoneticPr fontId="1" type="noConversion"/>
  </si>
  <si>
    <t>미정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</si>
</sst>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ajor"/>
    </font>
    <font>
      <i/>
      <sz val="13"/>
      <color theme="1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40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3" fontId="50" fillId="0" borderId="1" xfId="0" applyNumberFormat="1" applyFont="1" applyFill="1" applyBorder="1" applyAlignment="1">
      <alignment horizontal="center" vertical="center" wrapText="1"/>
    </xf>
    <xf numFmtId="49" fontId="26" fillId="0" borderId="36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3" fontId="52" fillId="0" borderId="1" xfId="0" applyNumberFormat="1" applyFont="1" applyBorder="1" applyAlignment="1">
      <alignment horizontal="center" vertical="center" wrapText="1"/>
    </xf>
    <xf numFmtId="3" fontId="52" fillId="0" borderId="1" xfId="0" applyNumberFormat="1" applyFont="1" applyFill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2" fillId="0" borderId="1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0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A2" sqref="A2:Y2"/>
    </sheetView>
  </sheetViews>
  <sheetFormatPr defaultRowHeight="16.5" x14ac:dyDescent="0.3"/>
  <cols>
    <col min="1" max="1" width="6.625" customWidth="1"/>
    <col min="2" max="2" width="12" customWidth="1"/>
    <col min="3" max="3" width="45.875" customWidth="1"/>
    <col min="4" max="4" width="5.25" customWidth="1"/>
    <col min="5" max="5" width="16.375" customWidth="1"/>
    <col min="6" max="6" width="22.625" customWidth="1"/>
    <col min="7" max="7" width="33.75" style="86" bestFit="1" customWidth="1"/>
    <col min="8" max="8" width="10.375" hidden="1" customWidth="1"/>
    <col min="9" max="9" width="10.375" customWidth="1"/>
    <col min="10" max="10" width="10.375" hidden="1" customWidth="1"/>
    <col min="11" max="11" width="12.5" bestFit="1" customWidth="1"/>
    <col min="12" max="12" width="13.75" bestFit="1" customWidth="1"/>
    <col min="13" max="13" width="13.25" customWidth="1"/>
    <col min="14" max="14" width="10.375" hidden="1" customWidth="1"/>
    <col min="15" max="15" width="10.375" customWidth="1"/>
    <col min="16" max="16" width="11.75" customWidth="1"/>
    <col min="17" max="17" width="10.375" hidden="1" customWidth="1"/>
    <col min="18" max="20" width="10.375" customWidth="1"/>
    <col min="21" max="21" width="11.875" customWidth="1"/>
    <col min="22" max="22" width="13.125" customWidth="1"/>
    <col min="23" max="24" width="10.75" customWidth="1"/>
    <col min="25" max="25" width="11.875" customWidth="1"/>
  </cols>
  <sheetData>
    <row r="1" spans="1:26" ht="20.25" x14ac:dyDescent="0.3">
      <c r="A1" s="90"/>
      <c r="B1" s="90"/>
      <c r="C1" s="90"/>
      <c r="D1" s="2"/>
    </row>
    <row r="2" spans="1:26" ht="39" x14ac:dyDescent="0.3">
      <c r="A2" s="111" t="s">
        <v>12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6" ht="12.75" customHeight="1" x14ac:dyDescent="0.3">
      <c r="A3" s="6"/>
      <c r="B3" s="6"/>
      <c r="C3" s="6"/>
      <c r="D3" s="6"/>
      <c r="E3" s="6"/>
      <c r="F3" s="6"/>
      <c r="G3" s="63"/>
      <c r="H3" s="6"/>
      <c r="I3" s="6"/>
      <c r="J3" s="6"/>
      <c r="K3" s="6"/>
      <c r="L3" s="6"/>
      <c r="M3" s="3"/>
      <c r="N3" s="1"/>
      <c r="O3" s="113"/>
      <c r="P3" s="113"/>
      <c r="Q3" s="113"/>
      <c r="R3" s="113"/>
      <c r="S3" s="113"/>
      <c r="W3" s="112"/>
      <c r="X3" s="112"/>
      <c r="Y3" s="112"/>
    </row>
    <row r="4" spans="1:26" ht="24.95" customHeight="1" thickBot="1" x14ac:dyDescent="0.35">
      <c r="A4" s="6" t="s">
        <v>59</v>
      </c>
      <c r="B4" s="6"/>
      <c r="C4" s="3"/>
      <c r="D4" s="4"/>
      <c r="E4" s="4"/>
      <c r="F4" s="4"/>
      <c r="G4" s="87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102" t="s">
        <v>18</v>
      </c>
      <c r="X4" s="102"/>
      <c r="Y4" s="102"/>
    </row>
    <row r="5" spans="1:26" ht="36.75" customHeight="1" x14ac:dyDescent="0.3">
      <c r="A5" s="108" t="s">
        <v>17</v>
      </c>
      <c r="B5" s="115" t="s">
        <v>33</v>
      </c>
      <c r="C5" s="99" t="s">
        <v>3</v>
      </c>
      <c r="D5" s="99" t="s">
        <v>9</v>
      </c>
      <c r="E5" s="96" t="s">
        <v>19</v>
      </c>
      <c r="F5" s="103" t="s">
        <v>13</v>
      </c>
      <c r="G5" s="104"/>
      <c r="H5" s="93" t="s">
        <v>41</v>
      </c>
      <c r="I5" s="117"/>
      <c r="J5" s="94"/>
      <c r="K5" s="94"/>
      <c r="L5" s="94"/>
      <c r="M5" s="94"/>
      <c r="N5" s="94"/>
      <c r="O5" s="94"/>
      <c r="P5" s="94"/>
      <c r="Q5" s="95"/>
      <c r="R5" s="93" t="s">
        <v>31</v>
      </c>
      <c r="S5" s="94"/>
      <c r="T5" s="94"/>
      <c r="U5" s="94"/>
      <c r="V5" s="94"/>
      <c r="W5" s="94"/>
      <c r="X5" s="94"/>
      <c r="Y5" s="95"/>
    </row>
    <row r="6" spans="1:26" ht="36.75" customHeight="1" x14ac:dyDescent="0.3">
      <c r="A6" s="109"/>
      <c r="B6" s="116"/>
      <c r="C6" s="100"/>
      <c r="D6" s="100"/>
      <c r="E6" s="97"/>
      <c r="F6" s="105"/>
      <c r="G6" s="106"/>
      <c r="H6" s="107" t="s">
        <v>42</v>
      </c>
      <c r="I6" s="91"/>
      <c r="J6" s="91"/>
      <c r="K6" s="91"/>
      <c r="L6" s="91"/>
      <c r="M6" s="91"/>
      <c r="N6" s="69"/>
      <c r="O6" s="91" t="s">
        <v>5</v>
      </c>
      <c r="P6" s="92"/>
      <c r="Q6" s="21"/>
      <c r="R6" s="114" t="s">
        <v>4</v>
      </c>
      <c r="S6" s="91"/>
      <c r="T6" s="91"/>
      <c r="U6" s="91"/>
      <c r="V6" s="91"/>
      <c r="W6" s="91" t="s">
        <v>5</v>
      </c>
      <c r="X6" s="91"/>
      <c r="Y6" s="92"/>
    </row>
    <row r="7" spans="1:26" ht="57.75" customHeight="1" x14ac:dyDescent="0.3">
      <c r="A7" s="110"/>
      <c r="B7" s="116"/>
      <c r="C7" s="101"/>
      <c r="D7" s="101"/>
      <c r="E7" s="98"/>
      <c r="F7" s="22" t="s">
        <v>10</v>
      </c>
      <c r="G7" s="23" t="s">
        <v>45</v>
      </c>
      <c r="H7" s="24" t="s">
        <v>27</v>
      </c>
      <c r="I7" s="25" t="s">
        <v>38</v>
      </c>
      <c r="J7" s="26" t="s">
        <v>28</v>
      </c>
      <c r="K7" s="27" t="s">
        <v>6</v>
      </c>
      <c r="L7" s="28" t="s">
        <v>39</v>
      </c>
      <c r="M7" s="28" t="s">
        <v>36</v>
      </c>
      <c r="N7" s="29" t="s">
        <v>30</v>
      </c>
      <c r="O7" s="27" t="s">
        <v>35</v>
      </c>
      <c r="P7" s="30" t="s">
        <v>37</v>
      </c>
      <c r="Q7" s="31" t="s">
        <v>29</v>
      </c>
      <c r="R7" s="32" t="s">
        <v>7</v>
      </c>
      <c r="S7" s="27" t="s">
        <v>11</v>
      </c>
      <c r="T7" s="27" t="s">
        <v>8</v>
      </c>
      <c r="U7" s="28" t="s">
        <v>40</v>
      </c>
      <c r="V7" s="28" t="s">
        <v>36</v>
      </c>
      <c r="W7" s="27" t="s">
        <v>7</v>
      </c>
      <c r="X7" s="27" t="s">
        <v>6</v>
      </c>
      <c r="Y7" s="30" t="s">
        <v>32</v>
      </c>
    </row>
    <row r="8" spans="1:26" ht="57" customHeight="1" x14ac:dyDescent="0.3">
      <c r="A8" s="78" t="s">
        <v>117</v>
      </c>
      <c r="B8" s="33" t="s">
        <v>34</v>
      </c>
      <c r="C8" s="72" t="s">
        <v>70</v>
      </c>
      <c r="D8" s="41">
        <v>1</v>
      </c>
      <c r="E8" s="71" t="s">
        <v>71</v>
      </c>
      <c r="F8" s="77" t="s">
        <v>102</v>
      </c>
      <c r="G8" s="89" t="s">
        <v>104</v>
      </c>
      <c r="H8" s="35">
        <v>2</v>
      </c>
      <c r="I8" s="36">
        <f>H8*22000</f>
        <v>44000</v>
      </c>
      <c r="J8" s="35">
        <v>7</v>
      </c>
      <c r="K8" s="37">
        <f t="shared" ref="K8:K27" si="0">J8*5500</f>
        <v>38500</v>
      </c>
      <c r="L8" s="38">
        <f>I8+K8</f>
        <v>82500</v>
      </c>
      <c r="M8" s="38">
        <f>I8+K8+22000</f>
        <v>104500</v>
      </c>
      <c r="N8" s="39">
        <v>3</v>
      </c>
      <c r="O8" s="37">
        <f t="shared" ref="O8:O27" si="1">N8*5500</f>
        <v>16500</v>
      </c>
      <c r="P8" s="38">
        <f>SUM(O8)</f>
        <v>16500</v>
      </c>
      <c r="Q8" s="39">
        <v>3</v>
      </c>
      <c r="R8" s="34">
        <f>Q8*50000</f>
        <v>150000</v>
      </c>
      <c r="S8" s="34">
        <f>I8</f>
        <v>44000</v>
      </c>
      <c r="T8" s="34">
        <f>K8</f>
        <v>38500</v>
      </c>
      <c r="U8" s="40">
        <f t="shared" ref="U8:U28" si="2">SUM(R8+S8+T8)</f>
        <v>232500</v>
      </c>
      <c r="V8" s="40">
        <f>SUM(R8+S8+T8+22000)</f>
        <v>254500</v>
      </c>
      <c r="W8" s="79">
        <f t="shared" ref="W8:W30" si="3">R8</f>
        <v>150000</v>
      </c>
      <c r="X8" s="79">
        <f t="shared" ref="X8:X30" si="4">O8</f>
        <v>16500</v>
      </c>
      <c r="Y8" s="70">
        <f>SUM(W8+X8)</f>
        <v>166500</v>
      </c>
      <c r="Z8" s="7"/>
    </row>
    <row r="9" spans="1:26" ht="54.95" customHeight="1" x14ac:dyDescent="0.3">
      <c r="A9" s="78" t="s">
        <v>118</v>
      </c>
      <c r="B9" s="33" t="s">
        <v>34</v>
      </c>
      <c r="C9" s="74" t="s">
        <v>72</v>
      </c>
      <c r="D9" s="73">
        <v>1</v>
      </c>
      <c r="E9" s="71" t="s">
        <v>73</v>
      </c>
      <c r="F9" s="76" t="s">
        <v>103</v>
      </c>
      <c r="G9" s="81" t="s">
        <v>144</v>
      </c>
      <c r="H9" s="35">
        <v>2</v>
      </c>
      <c r="I9" s="36">
        <f t="shared" ref="I9" si="5">H9*22000</f>
        <v>44000</v>
      </c>
      <c r="J9" s="35">
        <v>7</v>
      </c>
      <c r="K9" s="37">
        <f t="shared" si="0"/>
        <v>38500</v>
      </c>
      <c r="L9" s="38">
        <f t="shared" ref="L9" si="6">I9+K9</f>
        <v>82500</v>
      </c>
      <c r="M9" s="38">
        <f>I9+K9+22000</f>
        <v>104500</v>
      </c>
      <c r="N9" s="39">
        <v>3</v>
      </c>
      <c r="O9" s="37">
        <f t="shared" si="1"/>
        <v>16500</v>
      </c>
      <c r="P9" s="38">
        <f t="shared" ref="P9" si="7">SUM(O9)</f>
        <v>16500</v>
      </c>
      <c r="Q9" s="39">
        <v>3</v>
      </c>
      <c r="R9" s="34">
        <f>Q9*50000</f>
        <v>150000</v>
      </c>
      <c r="S9" s="34">
        <f>I9</f>
        <v>44000</v>
      </c>
      <c r="T9" s="34">
        <f>K9</f>
        <v>38500</v>
      </c>
      <c r="U9" s="40">
        <f t="shared" si="2"/>
        <v>232500</v>
      </c>
      <c r="V9" s="40">
        <f t="shared" ref="V9:V14" si="8">SUM(R9+S9+T9+22000)</f>
        <v>254500</v>
      </c>
      <c r="W9" s="79">
        <f t="shared" si="3"/>
        <v>150000</v>
      </c>
      <c r="X9" s="79">
        <f t="shared" si="4"/>
        <v>16500</v>
      </c>
      <c r="Y9" s="70">
        <f t="shared" ref="Y9:Y30" si="9">SUM(W9+X9)</f>
        <v>166500</v>
      </c>
      <c r="Z9" s="7"/>
    </row>
    <row r="10" spans="1:26" ht="54.95" customHeight="1" x14ac:dyDescent="0.3">
      <c r="A10" s="78" t="s">
        <v>119</v>
      </c>
      <c r="B10" s="33" t="s">
        <v>34</v>
      </c>
      <c r="C10" s="72" t="s">
        <v>74</v>
      </c>
      <c r="D10" s="41">
        <v>1</v>
      </c>
      <c r="E10" s="71" t="s">
        <v>73</v>
      </c>
      <c r="F10" s="76" t="s">
        <v>104</v>
      </c>
      <c r="G10" s="77" t="s">
        <v>104</v>
      </c>
      <c r="H10" s="35">
        <v>2</v>
      </c>
      <c r="I10" s="36">
        <f>H10*22000</f>
        <v>44000</v>
      </c>
      <c r="J10" s="35">
        <v>7</v>
      </c>
      <c r="K10" s="37">
        <f t="shared" si="0"/>
        <v>38500</v>
      </c>
      <c r="L10" s="38">
        <f t="shared" ref="L10:L11" si="10">I10+K10</f>
        <v>82500</v>
      </c>
      <c r="M10" s="38">
        <f>I10+K10+22000</f>
        <v>104500</v>
      </c>
      <c r="N10" s="39">
        <v>3</v>
      </c>
      <c r="O10" s="37">
        <f t="shared" si="1"/>
        <v>16500</v>
      </c>
      <c r="P10" s="38">
        <f t="shared" ref="P10:P11" si="11">SUM(O10)</f>
        <v>16500</v>
      </c>
      <c r="Q10" s="39">
        <v>3</v>
      </c>
      <c r="R10" s="34">
        <f>Q10*50000</f>
        <v>150000</v>
      </c>
      <c r="S10" s="34">
        <f t="shared" ref="S10:S11" si="12">I10</f>
        <v>44000</v>
      </c>
      <c r="T10" s="34">
        <f t="shared" ref="T10:T11" si="13">K10</f>
        <v>38500</v>
      </c>
      <c r="U10" s="40">
        <f t="shared" si="2"/>
        <v>232500</v>
      </c>
      <c r="V10" s="40">
        <f t="shared" si="8"/>
        <v>254500</v>
      </c>
      <c r="W10" s="79">
        <f t="shared" si="3"/>
        <v>150000</v>
      </c>
      <c r="X10" s="79">
        <f t="shared" si="4"/>
        <v>16500</v>
      </c>
      <c r="Y10" s="70">
        <f t="shared" si="9"/>
        <v>166500</v>
      </c>
      <c r="Z10" s="7"/>
    </row>
    <row r="11" spans="1:26" ht="54.95" customHeight="1" x14ac:dyDescent="0.3">
      <c r="A11" s="78" t="s">
        <v>120</v>
      </c>
      <c r="B11" s="33" t="s">
        <v>34</v>
      </c>
      <c r="C11" s="72" t="s">
        <v>81</v>
      </c>
      <c r="D11" s="71">
        <v>1</v>
      </c>
      <c r="E11" s="71" t="s">
        <v>82</v>
      </c>
      <c r="F11" s="76" t="s">
        <v>105</v>
      </c>
      <c r="G11" s="76" t="s">
        <v>115</v>
      </c>
      <c r="H11" s="35">
        <v>3</v>
      </c>
      <c r="I11" s="36">
        <f>H11*22000</f>
        <v>66000</v>
      </c>
      <c r="J11" s="35">
        <v>10</v>
      </c>
      <c r="K11" s="37">
        <f t="shared" si="0"/>
        <v>55000</v>
      </c>
      <c r="L11" s="38">
        <f t="shared" si="10"/>
        <v>121000</v>
      </c>
      <c r="M11" s="38">
        <f>I11+K11+22000</f>
        <v>143000</v>
      </c>
      <c r="N11" s="39">
        <v>4</v>
      </c>
      <c r="O11" s="37">
        <f t="shared" si="1"/>
        <v>22000</v>
      </c>
      <c r="P11" s="38">
        <f t="shared" si="11"/>
        <v>22000</v>
      </c>
      <c r="Q11" s="39">
        <v>4</v>
      </c>
      <c r="R11" s="34">
        <f>Q11*50000</f>
        <v>200000</v>
      </c>
      <c r="S11" s="34">
        <f t="shared" si="12"/>
        <v>66000</v>
      </c>
      <c r="T11" s="34">
        <f t="shared" si="13"/>
        <v>55000</v>
      </c>
      <c r="U11" s="40">
        <f t="shared" si="2"/>
        <v>321000</v>
      </c>
      <c r="V11" s="40">
        <f t="shared" si="8"/>
        <v>343000</v>
      </c>
      <c r="W11" s="79">
        <f t="shared" si="3"/>
        <v>200000</v>
      </c>
      <c r="X11" s="79">
        <f t="shared" si="4"/>
        <v>22000</v>
      </c>
      <c r="Y11" s="70">
        <f t="shared" si="9"/>
        <v>222000</v>
      </c>
      <c r="Z11" s="7"/>
    </row>
    <row r="12" spans="1:26" ht="54.95" customHeight="1" x14ac:dyDescent="0.3">
      <c r="A12" s="78" t="s">
        <v>121</v>
      </c>
      <c r="B12" s="33" t="s">
        <v>34</v>
      </c>
      <c r="C12" s="72" t="s">
        <v>83</v>
      </c>
      <c r="D12" s="41">
        <v>1</v>
      </c>
      <c r="E12" s="71" t="s">
        <v>82</v>
      </c>
      <c r="F12" s="76" t="s">
        <v>106</v>
      </c>
      <c r="G12" s="80" t="s">
        <v>104</v>
      </c>
      <c r="H12" s="35">
        <v>3</v>
      </c>
      <c r="I12" s="36">
        <f>H12*22000</f>
        <v>66000</v>
      </c>
      <c r="J12" s="35">
        <v>10</v>
      </c>
      <c r="K12" s="37">
        <f t="shared" si="0"/>
        <v>55000</v>
      </c>
      <c r="L12" s="38">
        <f>I12+K12</f>
        <v>121000</v>
      </c>
      <c r="M12" s="38">
        <f t="shared" ref="M12:M13" si="14">I12+K12+22000</f>
        <v>143000</v>
      </c>
      <c r="N12" s="39">
        <v>4</v>
      </c>
      <c r="O12" s="37">
        <f t="shared" si="1"/>
        <v>22000</v>
      </c>
      <c r="P12" s="38">
        <f>SUM(O12)</f>
        <v>22000</v>
      </c>
      <c r="Q12" s="39">
        <v>4</v>
      </c>
      <c r="R12" s="34">
        <f>Q12*50000</f>
        <v>200000</v>
      </c>
      <c r="S12" s="34">
        <f>I12</f>
        <v>66000</v>
      </c>
      <c r="T12" s="34">
        <f>K12</f>
        <v>55000</v>
      </c>
      <c r="U12" s="40">
        <f t="shared" si="2"/>
        <v>321000</v>
      </c>
      <c r="V12" s="40">
        <f t="shared" si="8"/>
        <v>343000</v>
      </c>
      <c r="W12" s="79">
        <f t="shared" si="3"/>
        <v>200000</v>
      </c>
      <c r="X12" s="79">
        <f t="shared" si="4"/>
        <v>22000</v>
      </c>
      <c r="Y12" s="70">
        <f t="shared" si="9"/>
        <v>222000</v>
      </c>
      <c r="Z12" s="7"/>
    </row>
    <row r="13" spans="1:26" ht="54.95" customHeight="1" x14ac:dyDescent="0.3">
      <c r="A13" s="78" t="s">
        <v>122</v>
      </c>
      <c r="B13" s="33" t="s">
        <v>34</v>
      </c>
      <c r="C13" s="72" t="s">
        <v>84</v>
      </c>
      <c r="D13" s="41">
        <v>1</v>
      </c>
      <c r="E13" s="71" t="s">
        <v>85</v>
      </c>
      <c r="F13" s="76" t="s">
        <v>107</v>
      </c>
      <c r="G13" s="80" t="s">
        <v>104</v>
      </c>
      <c r="H13" s="35">
        <v>2</v>
      </c>
      <c r="I13" s="36">
        <f t="shared" ref="I13" si="15">H13*22000</f>
        <v>44000</v>
      </c>
      <c r="J13" s="35">
        <v>7</v>
      </c>
      <c r="K13" s="37">
        <f t="shared" si="0"/>
        <v>38500</v>
      </c>
      <c r="L13" s="38">
        <f t="shared" ref="L13" si="16">I13+K13</f>
        <v>82500</v>
      </c>
      <c r="M13" s="38">
        <f t="shared" si="14"/>
        <v>104500</v>
      </c>
      <c r="N13" s="39">
        <v>3</v>
      </c>
      <c r="O13" s="37">
        <f t="shared" si="1"/>
        <v>16500</v>
      </c>
      <c r="P13" s="38">
        <f t="shared" ref="P13" si="17">SUM(O13)</f>
        <v>16500</v>
      </c>
      <c r="Q13" s="39">
        <v>3</v>
      </c>
      <c r="R13" s="34">
        <f t="shared" ref="R13:R27" si="18">Q13*50000</f>
        <v>150000</v>
      </c>
      <c r="S13" s="34">
        <f t="shared" ref="S13:S14" si="19">I13</f>
        <v>44000</v>
      </c>
      <c r="T13" s="34">
        <f t="shared" ref="T13:T14" si="20">K13</f>
        <v>38500</v>
      </c>
      <c r="U13" s="40">
        <f t="shared" si="2"/>
        <v>232500</v>
      </c>
      <c r="V13" s="40">
        <f t="shared" si="8"/>
        <v>254500</v>
      </c>
      <c r="W13" s="79">
        <f t="shared" si="3"/>
        <v>150000</v>
      </c>
      <c r="X13" s="79">
        <f t="shared" si="4"/>
        <v>16500</v>
      </c>
      <c r="Y13" s="70">
        <f t="shared" si="9"/>
        <v>166500</v>
      </c>
      <c r="Z13" s="7"/>
    </row>
    <row r="14" spans="1:26" ht="54.95" customHeight="1" x14ac:dyDescent="0.3">
      <c r="A14" s="78" t="s">
        <v>123</v>
      </c>
      <c r="B14" s="33" t="s">
        <v>34</v>
      </c>
      <c r="C14" s="72" t="s">
        <v>86</v>
      </c>
      <c r="D14" s="41">
        <v>1</v>
      </c>
      <c r="E14" s="71" t="s">
        <v>85</v>
      </c>
      <c r="F14" s="76" t="s">
        <v>108</v>
      </c>
      <c r="G14" s="81" t="s">
        <v>104</v>
      </c>
      <c r="H14" s="35">
        <v>2</v>
      </c>
      <c r="I14" s="36">
        <f t="shared" ref="I14" si="21">H14*22000</f>
        <v>44000</v>
      </c>
      <c r="J14" s="35">
        <v>7</v>
      </c>
      <c r="K14" s="37">
        <f t="shared" si="0"/>
        <v>38500</v>
      </c>
      <c r="L14" s="38">
        <f t="shared" ref="L14" si="22">I14+K14</f>
        <v>82500</v>
      </c>
      <c r="M14" s="38">
        <f t="shared" ref="M14:M21" si="23">I14+K14+22000</f>
        <v>104500</v>
      </c>
      <c r="N14" s="39">
        <v>3</v>
      </c>
      <c r="O14" s="37">
        <f t="shared" si="1"/>
        <v>16500</v>
      </c>
      <c r="P14" s="38">
        <f t="shared" ref="P14" si="24">SUM(O14)</f>
        <v>16500</v>
      </c>
      <c r="Q14" s="39">
        <v>3</v>
      </c>
      <c r="R14" s="34">
        <f t="shared" si="18"/>
        <v>150000</v>
      </c>
      <c r="S14" s="34">
        <f t="shared" si="19"/>
        <v>44000</v>
      </c>
      <c r="T14" s="34">
        <f t="shared" si="20"/>
        <v>38500</v>
      </c>
      <c r="U14" s="40">
        <f t="shared" si="2"/>
        <v>232500</v>
      </c>
      <c r="V14" s="40">
        <f t="shared" si="8"/>
        <v>254500</v>
      </c>
      <c r="W14" s="79">
        <f t="shared" si="3"/>
        <v>150000</v>
      </c>
      <c r="X14" s="79">
        <f t="shared" si="4"/>
        <v>16500</v>
      </c>
      <c r="Y14" s="70">
        <f t="shared" si="9"/>
        <v>166500</v>
      </c>
      <c r="Z14" s="7"/>
    </row>
    <row r="15" spans="1:26" ht="57" customHeight="1" x14ac:dyDescent="0.3">
      <c r="A15" s="78" t="s">
        <v>124</v>
      </c>
      <c r="B15" s="33" t="s">
        <v>34</v>
      </c>
      <c r="C15" s="72" t="s">
        <v>87</v>
      </c>
      <c r="D15" s="41">
        <v>1</v>
      </c>
      <c r="E15" s="71" t="s">
        <v>88</v>
      </c>
      <c r="F15" s="77" t="s">
        <v>109</v>
      </c>
      <c r="G15" s="83" t="s">
        <v>104</v>
      </c>
      <c r="H15" s="35">
        <v>3</v>
      </c>
      <c r="I15" s="36">
        <f>H15*22000</f>
        <v>66000</v>
      </c>
      <c r="J15" s="35">
        <v>10</v>
      </c>
      <c r="K15" s="37">
        <f t="shared" ref="K15:K26" si="25">J15*5500</f>
        <v>55000</v>
      </c>
      <c r="L15" s="38">
        <f>I15+K15</f>
        <v>121000</v>
      </c>
      <c r="M15" s="38">
        <f t="shared" si="23"/>
        <v>143000</v>
      </c>
      <c r="N15" s="39">
        <v>4</v>
      </c>
      <c r="O15" s="37">
        <f t="shared" ref="O15:O26" si="26">N15*5500</f>
        <v>22000</v>
      </c>
      <c r="P15" s="38">
        <f>SUM(O15)</f>
        <v>22000</v>
      </c>
      <c r="Q15" s="39">
        <v>4</v>
      </c>
      <c r="R15" s="34">
        <f t="shared" ref="R15:R24" si="27">Q15*50000</f>
        <v>200000</v>
      </c>
      <c r="S15" s="34">
        <f t="shared" ref="S15:S24" si="28">I15</f>
        <v>66000</v>
      </c>
      <c r="T15" s="34">
        <f t="shared" ref="T15:T24" si="29">K15</f>
        <v>55000</v>
      </c>
      <c r="U15" s="40">
        <f t="shared" ref="U15:U26" si="30">SUM(R15+S15+T15)</f>
        <v>321000</v>
      </c>
      <c r="V15" s="40">
        <f>SUM(R15+S15+T15+22000)</f>
        <v>343000</v>
      </c>
      <c r="W15" s="79">
        <f t="shared" ref="W15:W26" si="31">R15</f>
        <v>200000</v>
      </c>
      <c r="X15" s="79">
        <f t="shared" ref="X15:X26" si="32">O15</f>
        <v>22000</v>
      </c>
      <c r="Y15" s="70">
        <f>SUM(W15+X15)</f>
        <v>222000</v>
      </c>
      <c r="Z15" s="7"/>
    </row>
    <row r="16" spans="1:26" ht="54.95" customHeight="1" x14ac:dyDescent="0.3">
      <c r="A16" s="78" t="s">
        <v>125</v>
      </c>
      <c r="B16" s="33" t="s">
        <v>34</v>
      </c>
      <c r="C16" s="72" t="s">
        <v>89</v>
      </c>
      <c r="D16" s="84">
        <v>1</v>
      </c>
      <c r="E16" s="71" t="s">
        <v>88</v>
      </c>
      <c r="F16" s="76" t="s">
        <v>105</v>
      </c>
      <c r="G16" s="76" t="s">
        <v>115</v>
      </c>
      <c r="H16" s="35">
        <v>3</v>
      </c>
      <c r="I16" s="36">
        <f t="shared" ref="I16" si="33">H16*22000</f>
        <v>66000</v>
      </c>
      <c r="J16" s="35">
        <v>10</v>
      </c>
      <c r="K16" s="37">
        <f t="shared" si="25"/>
        <v>55000</v>
      </c>
      <c r="L16" s="38">
        <f t="shared" ref="L16" si="34">I16+K16</f>
        <v>121000</v>
      </c>
      <c r="M16" s="38">
        <f t="shared" si="23"/>
        <v>143000</v>
      </c>
      <c r="N16" s="39">
        <v>4</v>
      </c>
      <c r="O16" s="37">
        <f t="shared" si="26"/>
        <v>22000</v>
      </c>
      <c r="P16" s="38">
        <f t="shared" ref="P16" si="35">SUM(O16)</f>
        <v>22000</v>
      </c>
      <c r="Q16" s="39">
        <v>4</v>
      </c>
      <c r="R16" s="34">
        <f t="shared" si="27"/>
        <v>200000</v>
      </c>
      <c r="S16" s="34">
        <f t="shared" si="28"/>
        <v>66000</v>
      </c>
      <c r="T16" s="34">
        <f t="shared" si="29"/>
        <v>55000</v>
      </c>
      <c r="U16" s="40">
        <f t="shared" si="30"/>
        <v>321000</v>
      </c>
      <c r="V16" s="40">
        <f t="shared" ref="V16" si="36">SUM(R16+S16+T16+22000)</f>
        <v>343000</v>
      </c>
      <c r="W16" s="79">
        <f t="shared" si="31"/>
        <v>200000</v>
      </c>
      <c r="X16" s="79">
        <f t="shared" si="32"/>
        <v>22000</v>
      </c>
      <c r="Y16" s="70">
        <f t="shared" ref="Y16:Y26" si="37">SUM(W16+X16)</f>
        <v>222000</v>
      </c>
      <c r="Z16" s="7"/>
    </row>
    <row r="17" spans="1:26" ht="57" customHeight="1" x14ac:dyDescent="0.3">
      <c r="A17" s="78" t="s">
        <v>126</v>
      </c>
      <c r="B17" s="33" t="s">
        <v>34</v>
      </c>
      <c r="C17" s="72" t="s">
        <v>90</v>
      </c>
      <c r="D17" s="41">
        <v>3</v>
      </c>
      <c r="E17" s="71" t="s">
        <v>88</v>
      </c>
      <c r="F17" s="77" t="s">
        <v>104</v>
      </c>
      <c r="G17" s="83" t="s">
        <v>104</v>
      </c>
      <c r="H17" s="35">
        <v>3</v>
      </c>
      <c r="I17" s="36">
        <f>H17*22000</f>
        <v>66000</v>
      </c>
      <c r="J17" s="35">
        <v>10</v>
      </c>
      <c r="K17" s="37">
        <f t="shared" ref="K17:K20" si="38">J17*5500</f>
        <v>55000</v>
      </c>
      <c r="L17" s="38">
        <f>I17+K17</f>
        <v>121000</v>
      </c>
      <c r="M17" s="38">
        <f t="shared" si="23"/>
        <v>143000</v>
      </c>
      <c r="N17" s="39">
        <v>4</v>
      </c>
      <c r="O17" s="37">
        <f t="shared" ref="O17:O20" si="39">N17*5500</f>
        <v>22000</v>
      </c>
      <c r="P17" s="38">
        <f>SUM(O17)</f>
        <v>22000</v>
      </c>
      <c r="Q17" s="39">
        <v>4</v>
      </c>
      <c r="R17" s="34">
        <f t="shared" si="27"/>
        <v>200000</v>
      </c>
      <c r="S17" s="34">
        <f t="shared" si="28"/>
        <v>66000</v>
      </c>
      <c r="T17" s="34">
        <f t="shared" si="29"/>
        <v>55000</v>
      </c>
      <c r="U17" s="40">
        <f t="shared" ref="U17:U20" si="40">SUM(R17+S17+T17)</f>
        <v>321000</v>
      </c>
      <c r="V17" s="40">
        <f>SUM(R17+S17+T17+22000)</f>
        <v>343000</v>
      </c>
      <c r="W17" s="79">
        <f t="shared" ref="W17:W20" si="41">R17</f>
        <v>200000</v>
      </c>
      <c r="X17" s="79">
        <f t="shared" ref="X17:X20" si="42">O17</f>
        <v>22000</v>
      </c>
      <c r="Y17" s="70">
        <f>SUM(W17+X17)</f>
        <v>222000</v>
      </c>
      <c r="Z17" s="7"/>
    </row>
    <row r="18" spans="1:26" ht="54.95" customHeight="1" x14ac:dyDescent="0.3">
      <c r="A18" s="78" t="s">
        <v>127</v>
      </c>
      <c r="B18" s="33" t="s">
        <v>34</v>
      </c>
      <c r="C18" s="74" t="s">
        <v>91</v>
      </c>
      <c r="D18" s="85">
        <v>1</v>
      </c>
      <c r="E18" s="71" t="s">
        <v>85</v>
      </c>
      <c r="F18" s="76" t="s">
        <v>110</v>
      </c>
      <c r="G18" s="81" t="s">
        <v>104</v>
      </c>
      <c r="H18" s="35">
        <v>2</v>
      </c>
      <c r="I18" s="36">
        <f t="shared" ref="I18" si="43">H18*22000</f>
        <v>44000</v>
      </c>
      <c r="J18" s="35">
        <v>7</v>
      </c>
      <c r="K18" s="37">
        <f t="shared" si="38"/>
        <v>38500</v>
      </c>
      <c r="L18" s="38">
        <f t="shared" ref="L18" si="44">I18+K18</f>
        <v>82500</v>
      </c>
      <c r="M18" s="38">
        <f t="shared" si="23"/>
        <v>104500</v>
      </c>
      <c r="N18" s="39">
        <v>3</v>
      </c>
      <c r="O18" s="37">
        <f t="shared" si="39"/>
        <v>16500</v>
      </c>
      <c r="P18" s="38">
        <f t="shared" ref="P18" si="45">SUM(O18)</f>
        <v>16500</v>
      </c>
      <c r="Q18" s="39">
        <v>3</v>
      </c>
      <c r="R18" s="34">
        <f t="shared" si="27"/>
        <v>150000</v>
      </c>
      <c r="S18" s="34">
        <f t="shared" si="28"/>
        <v>44000</v>
      </c>
      <c r="T18" s="34">
        <f t="shared" si="29"/>
        <v>38500</v>
      </c>
      <c r="U18" s="40">
        <f t="shared" si="40"/>
        <v>232500</v>
      </c>
      <c r="V18" s="40">
        <f t="shared" ref="V18" si="46">SUM(R18+S18+T18+22000)</f>
        <v>254500</v>
      </c>
      <c r="W18" s="79">
        <f t="shared" si="41"/>
        <v>150000</v>
      </c>
      <c r="X18" s="79">
        <f t="shared" si="42"/>
        <v>16500</v>
      </c>
      <c r="Y18" s="70">
        <f t="shared" ref="Y18" si="47">SUM(W18+X18)</f>
        <v>166500</v>
      </c>
      <c r="Z18" s="7"/>
    </row>
    <row r="19" spans="1:26" ht="57" customHeight="1" x14ac:dyDescent="0.3">
      <c r="A19" s="78" t="s">
        <v>128</v>
      </c>
      <c r="B19" s="33" t="s">
        <v>34</v>
      </c>
      <c r="C19" s="72" t="s">
        <v>92</v>
      </c>
      <c r="D19" s="41">
        <v>2</v>
      </c>
      <c r="E19" s="71" t="s">
        <v>93</v>
      </c>
      <c r="F19" s="77" t="s">
        <v>111</v>
      </c>
      <c r="G19" s="89" t="s">
        <v>104</v>
      </c>
      <c r="H19" s="35">
        <v>4</v>
      </c>
      <c r="I19" s="36">
        <f>H19*22000</f>
        <v>88000</v>
      </c>
      <c r="J19" s="35">
        <v>13</v>
      </c>
      <c r="K19" s="37">
        <f t="shared" si="38"/>
        <v>71500</v>
      </c>
      <c r="L19" s="38">
        <f>I19+K19</f>
        <v>159500</v>
      </c>
      <c r="M19" s="38">
        <f t="shared" si="23"/>
        <v>181500</v>
      </c>
      <c r="N19" s="39">
        <v>5</v>
      </c>
      <c r="O19" s="37">
        <f t="shared" si="39"/>
        <v>27500</v>
      </c>
      <c r="P19" s="38">
        <f>SUM(O19)</f>
        <v>27500</v>
      </c>
      <c r="Q19" s="39">
        <v>5</v>
      </c>
      <c r="R19" s="34">
        <f t="shared" si="27"/>
        <v>250000</v>
      </c>
      <c r="S19" s="34">
        <f t="shared" si="28"/>
        <v>88000</v>
      </c>
      <c r="T19" s="34">
        <f t="shared" si="29"/>
        <v>71500</v>
      </c>
      <c r="U19" s="40">
        <f t="shared" si="40"/>
        <v>409500</v>
      </c>
      <c r="V19" s="40">
        <f>SUM(R19+S19+T19+22000)</f>
        <v>431500</v>
      </c>
      <c r="W19" s="79">
        <f t="shared" si="41"/>
        <v>250000</v>
      </c>
      <c r="X19" s="79">
        <f t="shared" si="42"/>
        <v>27500</v>
      </c>
      <c r="Y19" s="70">
        <f>SUM(W19+X19)</f>
        <v>277500</v>
      </c>
      <c r="Z19" s="7"/>
    </row>
    <row r="20" spans="1:26" ht="54.95" customHeight="1" x14ac:dyDescent="0.3">
      <c r="A20" s="78" t="s">
        <v>129</v>
      </c>
      <c r="B20" s="33" t="s">
        <v>34</v>
      </c>
      <c r="C20" s="74" t="s">
        <v>94</v>
      </c>
      <c r="D20" s="85">
        <v>2</v>
      </c>
      <c r="E20" s="71" t="s">
        <v>95</v>
      </c>
      <c r="F20" s="76" t="s">
        <v>112</v>
      </c>
      <c r="G20" s="81" t="s">
        <v>104</v>
      </c>
      <c r="H20" s="35">
        <v>2</v>
      </c>
      <c r="I20" s="36">
        <f t="shared" ref="I20" si="48">H20*22000</f>
        <v>44000</v>
      </c>
      <c r="J20" s="35">
        <v>7</v>
      </c>
      <c r="K20" s="37">
        <f t="shared" si="38"/>
        <v>38500</v>
      </c>
      <c r="L20" s="38">
        <f t="shared" ref="L20" si="49">I20+K20</f>
        <v>82500</v>
      </c>
      <c r="M20" s="38">
        <f t="shared" si="23"/>
        <v>104500</v>
      </c>
      <c r="N20" s="39">
        <v>3</v>
      </c>
      <c r="O20" s="37">
        <f t="shared" si="39"/>
        <v>16500</v>
      </c>
      <c r="P20" s="38">
        <f t="shared" ref="P20" si="50">SUM(O20)</f>
        <v>16500</v>
      </c>
      <c r="Q20" s="39">
        <v>3</v>
      </c>
      <c r="R20" s="34">
        <f t="shared" si="27"/>
        <v>150000</v>
      </c>
      <c r="S20" s="34">
        <f t="shared" si="28"/>
        <v>44000</v>
      </c>
      <c r="T20" s="34">
        <f t="shared" si="29"/>
        <v>38500</v>
      </c>
      <c r="U20" s="40">
        <f t="shared" si="40"/>
        <v>232500</v>
      </c>
      <c r="V20" s="40">
        <f t="shared" ref="V20" si="51">SUM(R20+S20+T20+22000)</f>
        <v>254500</v>
      </c>
      <c r="W20" s="79">
        <f t="shared" si="41"/>
        <v>150000</v>
      </c>
      <c r="X20" s="79">
        <f t="shared" si="42"/>
        <v>16500</v>
      </c>
      <c r="Y20" s="70">
        <f t="shared" ref="Y20" si="52">SUM(W20+X20)</f>
        <v>166500</v>
      </c>
      <c r="Z20" s="7"/>
    </row>
    <row r="21" spans="1:26" ht="57" customHeight="1" x14ac:dyDescent="0.3">
      <c r="A21" s="78" t="s">
        <v>130</v>
      </c>
      <c r="B21" s="33" t="s">
        <v>34</v>
      </c>
      <c r="C21" s="72" t="s">
        <v>96</v>
      </c>
      <c r="D21" s="41">
        <v>2</v>
      </c>
      <c r="E21" s="71" t="s">
        <v>95</v>
      </c>
      <c r="F21" s="77" t="s">
        <v>104</v>
      </c>
      <c r="G21" s="83" t="s">
        <v>104</v>
      </c>
      <c r="H21" s="35">
        <v>2</v>
      </c>
      <c r="I21" s="36">
        <f>H21*22000</f>
        <v>44000</v>
      </c>
      <c r="J21" s="35">
        <v>7</v>
      </c>
      <c r="K21" s="37">
        <f t="shared" ref="K21:K24" si="53">J21*5500</f>
        <v>38500</v>
      </c>
      <c r="L21" s="38">
        <f>I21+K21</f>
        <v>82500</v>
      </c>
      <c r="M21" s="38">
        <f t="shared" si="23"/>
        <v>104500</v>
      </c>
      <c r="N21" s="39">
        <v>3</v>
      </c>
      <c r="O21" s="37">
        <f t="shared" ref="O21:O24" si="54">N21*5500</f>
        <v>16500</v>
      </c>
      <c r="P21" s="38">
        <f>SUM(O21)</f>
        <v>16500</v>
      </c>
      <c r="Q21" s="39">
        <v>3</v>
      </c>
      <c r="R21" s="34">
        <f t="shared" si="27"/>
        <v>150000</v>
      </c>
      <c r="S21" s="34">
        <f t="shared" si="28"/>
        <v>44000</v>
      </c>
      <c r="T21" s="34">
        <f t="shared" si="29"/>
        <v>38500</v>
      </c>
      <c r="U21" s="40">
        <f t="shared" ref="U21:U24" si="55">SUM(R21+S21+T21)</f>
        <v>232500</v>
      </c>
      <c r="V21" s="40">
        <f>SUM(R21+S21+T21+22000)</f>
        <v>254500</v>
      </c>
      <c r="W21" s="79">
        <f t="shared" ref="W21:W24" si="56">R21</f>
        <v>150000</v>
      </c>
      <c r="X21" s="79">
        <f t="shared" ref="X21:X24" si="57">O21</f>
        <v>16500</v>
      </c>
      <c r="Y21" s="70">
        <f>SUM(W21+X21)</f>
        <v>166500</v>
      </c>
      <c r="Z21" s="7"/>
    </row>
    <row r="22" spans="1:26" ht="54.95" customHeight="1" x14ac:dyDescent="0.3">
      <c r="A22" s="78" t="s">
        <v>131</v>
      </c>
      <c r="B22" s="33" t="s">
        <v>62</v>
      </c>
      <c r="C22" s="74" t="s">
        <v>97</v>
      </c>
      <c r="D22" s="85">
        <v>1</v>
      </c>
      <c r="E22" s="71" t="s">
        <v>98</v>
      </c>
      <c r="F22" s="76" t="s">
        <v>104</v>
      </c>
      <c r="G22" s="77" t="s">
        <v>104</v>
      </c>
      <c r="H22" s="35">
        <v>0</v>
      </c>
      <c r="I22" s="36">
        <f t="shared" ref="I22" si="58">H22*22000</f>
        <v>0</v>
      </c>
      <c r="J22" s="35">
        <v>0</v>
      </c>
      <c r="K22" s="37">
        <f t="shared" si="53"/>
        <v>0</v>
      </c>
      <c r="L22" s="38">
        <f t="shared" ref="L22" si="59">I22+K22</f>
        <v>0</v>
      </c>
      <c r="M22" s="38">
        <f>I22+K22+0</f>
        <v>0</v>
      </c>
      <c r="N22" s="39">
        <v>0</v>
      </c>
      <c r="O22" s="37">
        <f t="shared" si="54"/>
        <v>0</v>
      </c>
      <c r="P22" s="38">
        <f t="shared" ref="P22" si="60">SUM(O22)</f>
        <v>0</v>
      </c>
      <c r="Q22" s="39">
        <v>1</v>
      </c>
      <c r="R22" s="34">
        <f t="shared" si="27"/>
        <v>50000</v>
      </c>
      <c r="S22" s="34">
        <f t="shared" si="28"/>
        <v>0</v>
      </c>
      <c r="T22" s="34">
        <f t="shared" si="29"/>
        <v>0</v>
      </c>
      <c r="U22" s="40">
        <f t="shared" si="55"/>
        <v>50000</v>
      </c>
      <c r="V22" s="40">
        <f>SUM(R22+S22+T22+0)</f>
        <v>50000</v>
      </c>
      <c r="W22" s="79">
        <f t="shared" si="56"/>
        <v>50000</v>
      </c>
      <c r="X22" s="79">
        <f t="shared" si="57"/>
        <v>0</v>
      </c>
      <c r="Y22" s="70">
        <f t="shared" ref="Y22" si="61">SUM(W22+X22)</f>
        <v>50000</v>
      </c>
      <c r="Z22" s="7"/>
    </row>
    <row r="23" spans="1:26" ht="57" customHeight="1" x14ac:dyDescent="0.3">
      <c r="A23" s="78" t="s">
        <v>132</v>
      </c>
      <c r="B23" s="33" t="s">
        <v>34</v>
      </c>
      <c r="C23" s="72" t="s">
        <v>99</v>
      </c>
      <c r="D23" s="41">
        <v>1</v>
      </c>
      <c r="E23" s="71" t="s">
        <v>100</v>
      </c>
      <c r="F23" s="77" t="s">
        <v>113</v>
      </c>
      <c r="G23" s="83" t="s">
        <v>116</v>
      </c>
      <c r="H23" s="35">
        <v>3</v>
      </c>
      <c r="I23" s="36">
        <f>H23*22000</f>
        <v>66000</v>
      </c>
      <c r="J23" s="35">
        <v>9</v>
      </c>
      <c r="K23" s="37">
        <f t="shared" si="53"/>
        <v>49500</v>
      </c>
      <c r="L23" s="38">
        <f>I23+K23</f>
        <v>115500</v>
      </c>
      <c r="M23" s="38">
        <f>I23+K23+22000</f>
        <v>137500</v>
      </c>
      <c r="N23" s="39">
        <v>3</v>
      </c>
      <c r="O23" s="37">
        <f t="shared" si="54"/>
        <v>16500</v>
      </c>
      <c r="P23" s="38">
        <f>SUM(O23)</f>
        <v>16500</v>
      </c>
      <c r="Q23" s="39">
        <v>4</v>
      </c>
      <c r="R23" s="34">
        <f t="shared" si="27"/>
        <v>200000</v>
      </c>
      <c r="S23" s="34">
        <f t="shared" si="28"/>
        <v>66000</v>
      </c>
      <c r="T23" s="34">
        <f t="shared" si="29"/>
        <v>49500</v>
      </c>
      <c r="U23" s="40">
        <f t="shared" si="55"/>
        <v>315500</v>
      </c>
      <c r="V23" s="40">
        <f>SUM(R23+S23+T23+22000)</f>
        <v>337500</v>
      </c>
      <c r="W23" s="79">
        <f t="shared" si="56"/>
        <v>200000</v>
      </c>
      <c r="X23" s="79">
        <f t="shared" si="57"/>
        <v>16500</v>
      </c>
      <c r="Y23" s="70">
        <f>SUM(W23+X23)</f>
        <v>216500</v>
      </c>
      <c r="Z23" s="7"/>
    </row>
    <row r="24" spans="1:26" ht="54.95" customHeight="1" x14ac:dyDescent="0.3">
      <c r="A24" s="78" t="s">
        <v>133</v>
      </c>
      <c r="B24" s="33" t="s">
        <v>34</v>
      </c>
      <c r="C24" s="74" t="s">
        <v>101</v>
      </c>
      <c r="D24" s="85">
        <v>1</v>
      </c>
      <c r="E24" s="71" t="s">
        <v>100</v>
      </c>
      <c r="F24" s="76" t="s">
        <v>114</v>
      </c>
      <c r="G24" s="77" t="s">
        <v>143</v>
      </c>
      <c r="H24" s="35">
        <v>3</v>
      </c>
      <c r="I24" s="36">
        <f t="shared" ref="I24" si="62">H24*22000</f>
        <v>66000</v>
      </c>
      <c r="J24" s="35">
        <v>10</v>
      </c>
      <c r="K24" s="37">
        <f t="shared" si="53"/>
        <v>55000</v>
      </c>
      <c r="L24" s="38">
        <f t="shared" ref="L24" si="63">I24+K24</f>
        <v>121000</v>
      </c>
      <c r="M24" s="38">
        <f>I24+K24+22000</f>
        <v>143000</v>
      </c>
      <c r="N24" s="39">
        <v>4</v>
      </c>
      <c r="O24" s="37">
        <f t="shared" si="54"/>
        <v>22000</v>
      </c>
      <c r="P24" s="38">
        <f t="shared" ref="P24" si="64">SUM(O24)</f>
        <v>22000</v>
      </c>
      <c r="Q24" s="39">
        <v>4</v>
      </c>
      <c r="R24" s="34">
        <f t="shared" si="27"/>
        <v>200000</v>
      </c>
      <c r="S24" s="34">
        <f t="shared" si="28"/>
        <v>66000</v>
      </c>
      <c r="T24" s="34">
        <f t="shared" si="29"/>
        <v>55000</v>
      </c>
      <c r="U24" s="40">
        <f t="shared" si="55"/>
        <v>321000</v>
      </c>
      <c r="V24" s="40">
        <f t="shared" ref="V24" si="65">SUM(R24+S24+T24+22000)</f>
        <v>343000</v>
      </c>
      <c r="W24" s="79">
        <f t="shared" si="56"/>
        <v>200000</v>
      </c>
      <c r="X24" s="79">
        <f t="shared" si="57"/>
        <v>22000</v>
      </c>
      <c r="Y24" s="70">
        <f t="shared" ref="Y24" si="66">SUM(W24+X24)</f>
        <v>222000</v>
      </c>
      <c r="Z24" s="7"/>
    </row>
    <row r="25" spans="1:26" ht="54.95" customHeight="1" x14ac:dyDescent="0.3">
      <c r="A25" s="78" t="s">
        <v>134</v>
      </c>
      <c r="B25" s="33" t="s">
        <v>62</v>
      </c>
      <c r="C25" s="72" t="s">
        <v>60</v>
      </c>
      <c r="D25" s="41">
        <v>2</v>
      </c>
      <c r="E25" s="71" t="s">
        <v>61</v>
      </c>
      <c r="F25" s="76" t="s">
        <v>104</v>
      </c>
      <c r="G25" s="77" t="s">
        <v>104</v>
      </c>
      <c r="H25" s="35"/>
      <c r="I25" s="36">
        <f t="shared" ref="I25:I26" si="67">H25*22000</f>
        <v>0</v>
      </c>
      <c r="J25" s="35"/>
      <c r="K25" s="37">
        <f t="shared" si="25"/>
        <v>0</v>
      </c>
      <c r="L25" s="38">
        <f t="shared" ref="L25:L26" si="68">I25+K25</f>
        <v>0</v>
      </c>
      <c r="M25" s="38">
        <f>I25+K25</f>
        <v>0</v>
      </c>
      <c r="N25" s="39"/>
      <c r="O25" s="37">
        <f t="shared" si="26"/>
        <v>0</v>
      </c>
      <c r="P25" s="38">
        <f t="shared" ref="P25:P26" si="69">SUM(O25)</f>
        <v>0</v>
      </c>
      <c r="Q25" s="39">
        <v>1</v>
      </c>
      <c r="R25" s="34">
        <f t="shared" ref="R25:R26" si="70">Q25*50000</f>
        <v>50000</v>
      </c>
      <c r="S25" s="34">
        <f t="shared" ref="S25:S26" si="71">I25</f>
        <v>0</v>
      </c>
      <c r="T25" s="34">
        <f t="shared" ref="T25:T26" si="72">K25</f>
        <v>0</v>
      </c>
      <c r="U25" s="40">
        <f t="shared" si="30"/>
        <v>50000</v>
      </c>
      <c r="V25" s="40">
        <f>SUM(R25+S25+T25+0)</f>
        <v>50000</v>
      </c>
      <c r="W25" s="79">
        <f t="shared" si="31"/>
        <v>50000</v>
      </c>
      <c r="X25" s="79">
        <f t="shared" si="32"/>
        <v>0</v>
      </c>
      <c r="Y25" s="70">
        <f t="shared" si="37"/>
        <v>50000</v>
      </c>
      <c r="Z25" s="7"/>
    </row>
    <row r="26" spans="1:26" ht="54.95" customHeight="1" x14ac:dyDescent="0.3">
      <c r="A26" s="78" t="s">
        <v>135</v>
      </c>
      <c r="B26" s="33" t="s">
        <v>53</v>
      </c>
      <c r="C26" s="72" t="s">
        <v>63</v>
      </c>
      <c r="D26" s="41">
        <v>1</v>
      </c>
      <c r="E26" s="71" t="s">
        <v>64</v>
      </c>
      <c r="F26" s="76" t="s">
        <v>104</v>
      </c>
      <c r="G26" s="77" t="s">
        <v>104</v>
      </c>
      <c r="H26" s="35"/>
      <c r="I26" s="36">
        <f t="shared" si="67"/>
        <v>0</v>
      </c>
      <c r="J26" s="35"/>
      <c r="K26" s="37">
        <f t="shared" si="25"/>
        <v>0</v>
      </c>
      <c r="L26" s="38">
        <f t="shared" si="68"/>
        <v>0</v>
      </c>
      <c r="M26" s="38">
        <f t="shared" ref="M26:M30" si="73">I26+K26</f>
        <v>0</v>
      </c>
      <c r="N26" s="39"/>
      <c r="O26" s="37">
        <f t="shared" si="26"/>
        <v>0</v>
      </c>
      <c r="P26" s="38">
        <f t="shared" si="69"/>
        <v>0</v>
      </c>
      <c r="Q26" s="39">
        <v>1</v>
      </c>
      <c r="R26" s="34">
        <f t="shared" si="70"/>
        <v>50000</v>
      </c>
      <c r="S26" s="34">
        <f t="shared" si="71"/>
        <v>0</v>
      </c>
      <c r="T26" s="34">
        <f t="shared" si="72"/>
        <v>0</v>
      </c>
      <c r="U26" s="40">
        <f t="shared" si="30"/>
        <v>50000</v>
      </c>
      <c r="V26" s="40">
        <f t="shared" ref="V26:V30" si="74">SUM(R26+S26+T26+0)</f>
        <v>50000</v>
      </c>
      <c r="W26" s="79">
        <f t="shared" si="31"/>
        <v>50000</v>
      </c>
      <c r="X26" s="79">
        <f t="shared" si="32"/>
        <v>0</v>
      </c>
      <c r="Y26" s="70">
        <f t="shared" si="37"/>
        <v>50000</v>
      </c>
      <c r="Z26" s="7"/>
    </row>
    <row r="27" spans="1:26" ht="54.95" customHeight="1" x14ac:dyDescent="0.3">
      <c r="A27" s="78" t="s">
        <v>136</v>
      </c>
      <c r="B27" s="33" t="s">
        <v>53</v>
      </c>
      <c r="C27" s="74" t="s">
        <v>65</v>
      </c>
      <c r="D27" s="75">
        <v>1</v>
      </c>
      <c r="E27" s="71" t="s">
        <v>61</v>
      </c>
      <c r="F27" s="76" t="s">
        <v>104</v>
      </c>
      <c r="G27" s="76" t="s">
        <v>104</v>
      </c>
      <c r="H27" s="35"/>
      <c r="I27" s="36">
        <f t="shared" ref="I27:I28" si="75">H27*22000</f>
        <v>0</v>
      </c>
      <c r="J27" s="35"/>
      <c r="K27" s="37">
        <f t="shared" si="0"/>
        <v>0</v>
      </c>
      <c r="L27" s="38">
        <f t="shared" ref="L27" si="76">I27+K27</f>
        <v>0</v>
      </c>
      <c r="M27" s="38">
        <f t="shared" si="73"/>
        <v>0</v>
      </c>
      <c r="N27" s="39"/>
      <c r="O27" s="37">
        <f t="shared" si="1"/>
        <v>0</v>
      </c>
      <c r="P27" s="38">
        <f t="shared" ref="P27" si="77">SUM(O27)</f>
        <v>0</v>
      </c>
      <c r="Q27" s="39">
        <v>1</v>
      </c>
      <c r="R27" s="34">
        <f t="shared" si="18"/>
        <v>50000</v>
      </c>
      <c r="S27" s="34">
        <f t="shared" ref="S27" si="78">I27</f>
        <v>0</v>
      </c>
      <c r="T27" s="34">
        <f t="shared" ref="T27" si="79">K27</f>
        <v>0</v>
      </c>
      <c r="U27" s="40">
        <f t="shared" si="2"/>
        <v>50000</v>
      </c>
      <c r="V27" s="40">
        <f t="shared" si="74"/>
        <v>50000</v>
      </c>
      <c r="W27" s="79">
        <f t="shared" si="3"/>
        <v>50000</v>
      </c>
      <c r="X27" s="79">
        <f t="shared" si="4"/>
        <v>0</v>
      </c>
      <c r="Y27" s="70">
        <f t="shared" si="9"/>
        <v>50000</v>
      </c>
      <c r="Z27" s="7"/>
    </row>
    <row r="28" spans="1:26" ht="54.95" customHeight="1" x14ac:dyDescent="0.3">
      <c r="A28" s="78" t="s">
        <v>137</v>
      </c>
      <c r="B28" s="33" t="s">
        <v>53</v>
      </c>
      <c r="C28" s="74" t="s">
        <v>68</v>
      </c>
      <c r="D28" s="41">
        <v>1</v>
      </c>
      <c r="E28" s="71" t="s">
        <v>69</v>
      </c>
      <c r="F28" s="76" t="s">
        <v>104</v>
      </c>
      <c r="G28" s="76" t="s">
        <v>104</v>
      </c>
      <c r="H28" s="35"/>
      <c r="I28" s="36">
        <f t="shared" si="75"/>
        <v>0</v>
      </c>
      <c r="J28" s="35"/>
      <c r="K28" s="37">
        <f>J28*5500</f>
        <v>0</v>
      </c>
      <c r="L28" s="38">
        <f>I28+K28</f>
        <v>0</v>
      </c>
      <c r="M28" s="38">
        <f t="shared" si="73"/>
        <v>0</v>
      </c>
      <c r="N28" s="39"/>
      <c r="O28" s="37">
        <f>N28*5500</f>
        <v>0</v>
      </c>
      <c r="P28" s="38">
        <f>SUM(O28)</f>
        <v>0</v>
      </c>
      <c r="Q28" s="39">
        <v>1</v>
      </c>
      <c r="R28" s="34">
        <f>Q28*50000</f>
        <v>50000</v>
      </c>
      <c r="S28" s="34">
        <f>I28</f>
        <v>0</v>
      </c>
      <c r="T28" s="34">
        <f>K28</f>
        <v>0</v>
      </c>
      <c r="U28" s="40">
        <f t="shared" si="2"/>
        <v>50000</v>
      </c>
      <c r="V28" s="40">
        <f t="shared" si="74"/>
        <v>50000</v>
      </c>
      <c r="W28" s="79">
        <f t="shared" si="3"/>
        <v>50000</v>
      </c>
      <c r="X28" s="79">
        <f t="shared" si="4"/>
        <v>0</v>
      </c>
      <c r="Y28" s="70">
        <f t="shared" si="9"/>
        <v>50000</v>
      </c>
      <c r="Z28" s="7"/>
    </row>
    <row r="29" spans="1:26" ht="54.95" customHeight="1" x14ac:dyDescent="0.3">
      <c r="A29" s="78" t="s">
        <v>138</v>
      </c>
      <c r="B29" s="33" t="s">
        <v>53</v>
      </c>
      <c r="C29" s="72" t="s">
        <v>75</v>
      </c>
      <c r="D29" s="41">
        <v>1</v>
      </c>
      <c r="E29" s="71" t="s">
        <v>76</v>
      </c>
      <c r="F29" s="76" t="s">
        <v>104</v>
      </c>
      <c r="G29" s="76" t="s">
        <v>104</v>
      </c>
      <c r="H29" s="35"/>
      <c r="I29" s="36">
        <f>H29*22000</f>
        <v>0</v>
      </c>
      <c r="J29" s="35"/>
      <c r="K29" s="37">
        <f t="shared" ref="K29:K30" si="80">J29*5500</f>
        <v>0</v>
      </c>
      <c r="L29" s="38">
        <f>I29+K29</f>
        <v>0</v>
      </c>
      <c r="M29" s="38">
        <f t="shared" si="73"/>
        <v>0</v>
      </c>
      <c r="N29" s="39"/>
      <c r="O29" s="37">
        <f t="shared" ref="O29:O30" si="81">N29*5500</f>
        <v>0</v>
      </c>
      <c r="P29" s="38">
        <f>SUM(O29)</f>
        <v>0</v>
      </c>
      <c r="Q29" s="39">
        <v>1</v>
      </c>
      <c r="R29" s="34">
        <f>Q29*50000</f>
        <v>50000</v>
      </c>
      <c r="S29" s="34">
        <f>I29</f>
        <v>0</v>
      </c>
      <c r="T29" s="34">
        <f>K29</f>
        <v>0</v>
      </c>
      <c r="U29" s="40">
        <f t="shared" ref="U29:U30" si="82">SUM(R29+S29+T29)</f>
        <v>50000</v>
      </c>
      <c r="V29" s="40">
        <f t="shared" si="74"/>
        <v>50000</v>
      </c>
      <c r="W29" s="79">
        <f t="shared" si="3"/>
        <v>50000</v>
      </c>
      <c r="X29" s="79">
        <f t="shared" si="4"/>
        <v>0</v>
      </c>
      <c r="Y29" s="70">
        <f t="shared" si="9"/>
        <v>50000</v>
      </c>
      <c r="Z29" s="7"/>
    </row>
    <row r="30" spans="1:26" ht="54.95" customHeight="1" x14ac:dyDescent="0.3">
      <c r="A30" s="78" t="s">
        <v>139</v>
      </c>
      <c r="B30" s="33" t="s">
        <v>62</v>
      </c>
      <c r="C30" s="72" t="s">
        <v>80</v>
      </c>
      <c r="D30" s="41">
        <v>1</v>
      </c>
      <c r="E30" s="71" t="s">
        <v>76</v>
      </c>
      <c r="F30" s="76" t="s">
        <v>104</v>
      </c>
      <c r="G30" s="77" t="s">
        <v>104</v>
      </c>
      <c r="H30" s="35"/>
      <c r="I30" s="36">
        <f t="shared" ref="I30" si="83">H30*22000</f>
        <v>0</v>
      </c>
      <c r="J30" s="35"/>
      <c r="K30" s="37">
        <f t="shared" si="80"/>
        <v>0</v>
      </c>
      <c r="L30" s="38">
        <f t="shared" ref="L30" si="84">I30+K30</f>
        <v>0</v>
      </c>
      <c r="M30" s="38">
        <f t="shared" si="73"/>
        <v>0</v>
      </c>
      <c r="N30" s="39"/>
      <c r="O30" s="37">
        <f t="shared" si="81"/>
        <v>0</v>
      </c>
      <c r="P30" s="38">
        <f t="shared" ref="P30" si="85">SUM(O30)</f>
        <v>0</v>
      </c>
      <c r="Q30" s="39">
        <v>1</v>
      </c>
      <c r="R30" s="34">
        <f t="shared" ref="R30" si="86">Q30*50000</f>
        <v>50000</v>
      </c>
      <c r="S30" s="34">
        <f t="shared" ref="S30" si="87">I30</f>
        <v>0</v>
      </c>
      <c r="T30" s="34">
        <f t="shared" ref="T30" si="88">K30</f>
        <v>0</v>
      </c>
      <c r="U30" s="40">
        <f t="shared" si="82"/>
        <v>50000</v>
      </c>
      <c r="V30" s="40">
        <f t="shared" si="74"/>
        <v>50000</v>
      </c>
      <c r="W30" s="79">
        <f t="shared" si="3"/>
        <v>50000</v>
      </c>
      <c r="X30" s="79">
        <f t="shared" si="4"/>
        <v>0</v>
      </c>
      <c r="Y30" s="70">
        <f t="shared" si="9"/>
        <v>50000</v>
      </c>
      <c r="Z30" s="7"/>
    </row>
    <row r="31" spans="1:26" ht="54.95" hidden="1" customHeight="1" x14ac:dyDescent="0.3">
      <c r="A31" s="78" t="s">
        <v>140</v>
      </c>
      <c r="B31" s="33"/>
      <c r="C31" s="72" t="s">
        <v>77</v>
      </c>
      <c r="D31" s="41"/>
      <c r="E31" s="71" t="s">
        <v>76</v>
      </c>
      <c r="F31" s="76"/>
      <c r="G31" s="77"/>
      <c r="H31" s="35"/>
      <c r="I31" s="36">
        <f>H31*22000</f>
        <v>0</v>
      </c>
      <c r="J31" s="35"/>
      <c r="K31" s="37">
        <f>J31*5500</f>
        <v>0</v>
      </c>
      <c r="L31" s="38">
        <f>I31+K31</f>
        <v>0</v>
      </c>
      <c r="M31" s="38">
        <f>I31+K31+0</f>
        <v>0</v>
      </c>
      <c r="N31" s="39"/>
      <c r="O31" s="37">
        <f>N31*5500</f>
        <v>0</v>
      </c>
      <c r="P31" s="38">
        <f>SUM(O31)</f>
        <v>0</v>
      </c>
      <c r="Q31" s="39">
        <v>1</v>
      </c>
      <c r="R31" s="34">
        <f>Q31*50000</f>
        <v>50000</v>
      </c>
      <c r="S31" s="34">
        <f t="shared" ref="S31:S32" si="89">I31</f>
        <v>0</v>
      </c>
      <c r="T31" s="34">
        <f t="shared" ref="T31:T32" si="90">K31</f>
        <v>0</v>
      </c>
      <c r="U31" s="40">
        <f>SUM(R31+S31+T31)</f>
        <v>50000</v>
      </c>
      <c r="V31" s="40">
        <f>SUM(R31+S31+T31+0)</f>
        <v>50000</v>
      </c>
      <c r="W31" s="79">
        <f>R31</f>
        <v>50000</v>
      </c>
      <c r="X31" s="79">
        <f>O31</f>
        <v>0</v>
      </c>
      <c r="Y31" s="70">
        <f>SUM(W31+X31)</f>
        <v>50000</v>
      </c>
      <c r="Z31" s="7"/>
    </row>
    <row r="32" spans="1:26" ht="54.95" hidden="1" customHeight="1" x14ac:dyDescent="0.3">
      <c r="A32" s="78" t="s">
        <v>141</v>
      </c>
      <c r="B32" s="33"/>
      <c r="C32" s="72" t="s">
        <v>78</v>
      </c>
      <c r="D32" s="71"/>
      <c r="E32" s="71" t="s">
        <v>79</v>
      </c>
      <c r="F32" s="76"/>
      <c r="G32" s="76"/>
      <c r="H32" s="35"/>
      <c r="I32" s="36">
        <f>H32*22000</f>
        <v>0</v>
      </c>
      <c r="J32" s="35"/>
      <c r="K32" s="37">
        <f>J32*5500</f>
        <v>0</v>
      </c>
      <c r="L32" s="38">
        <f>I32+K32</f>
        <v>0</v>
      </c>
      <c r="M32" s="38">
        <f t="shared" ref="M32:M33" si="91">I32+K32+0</f>
        <v>0</v>
      </c>
      <c r="N32" s="39"/>
      <c r="O32" s="37">
        <f>N32*5500</f>
        <v>0</v>
      </c>
      <c r="P32" s="38">
        <f>SUM(O32)</f>
        <v>0</v>
      </c>
      <c r="Q32" s="39">
        <v>1</v>
      </c>
      <c r="R32" s="34">
        <f>Q32*50000</f>
        <v>50000</v>
      </c>
      <c r="S32" s="34">
        <f t="shared" si="89"/>
        <v>0</v>
      </c>
      <c r="T32" s="34">
        <f t="shared" si="90"/>
        <v>0</v>
      </c>
      <c r="U32" s="40">
        <f>SUM(R32+S32+T32)</f>
        <v>50000</v>
      </c>
      <c r="V32" s="40">
        <f t="shared" ref="V32:V33" si="92">SUM(R32+S32+T32+0)</f>
        <v>50000</v>
      </c>
      <c r="W32" s="79">
        <f>R32</f>
        <v>50000</v>
      </c>
      <c r="X32" s="79">
        <f>O32</f>
        <v>0</v>
      </c>
      <c r="Y32" s="70">
        <f>SUM(W32+X32)</f>
        <v>50000</v>
      </c>
      <c r="Z32" s="7"/>
    </row>
    <row r="33" spans="1:26" ht="54.95" hidden="1" customHeight="1" x14ac:dyDescent="0.3">
      <c r="A33" s="78" t="s">
        <v>142</v>
      </c>
      <c r="B33" s="33"/>
      <c r="C33" s="72" t="s">
        <v>66</v>
      </c>
      <c r="D33" s="41">
        <v>1</v>
      </c>
      <c r="E33" s="71" t="s">
        <v>67</v>
      </c>
      <c r="F33" s="76"/>
      <c r="G33" s="82"/>
      <c r="H33" s="35"/>
      <c r="I33" s="36">
        <f>H33*22000</f>
        <v>0</v>
      </c>
      <c r="J33" s="35"/>
      <c r="K33" s="37">
        <f>J33*5500</f>
        <v>0</v>
      </c>
      <c r="L33" s="38">
        <f>I33+K33</f>
        <v>0</v>
      </c>
      <c r="M33" s="38">
        <f t="shared" si="91"/>
        <v>0</v>
      </c>
      <c r="N33" s="39"/>
      <c r="O33" s="37">
        <f>N33*5500</f>
        <v>0</v>
      </c>
      <c r="P33" s="38">
        <f>SUM(O33)</f>
        <v>0</v>
      </c>
      <c r="Q33" s="39">
        <v>1</v>
      </c>
      <c r="R33" s="34">
        <f>Q33*50000</f>
        <v>50000</v>
      </c>
      <c r="S33" s="34">
        <f>I33</f>
        <v>0</v>
      </c>
      <c r="T33" s="34">
        <f>K33</f>
        <v>0</v>
      </c>
      <c r="U33" s="40">
        <f>SUM(R33+S33+T33)</f>
        <v>50000</v>
      </c>
      <c r="V33" s="40">
        <f t="shared" si="92"/>
        <v>50000</v>
      </c>
      <c r="W33" s="79">
        <f>R33</f>
        <v>50000</v>
      </c>
      <c r="X33" s="79">
        <f>O33</f>
        <v>0</v>
      </c>
      <c r="Y33" s="70">
        <f>SUM(W33+X33)</f>
        <v>50000</v>
      </c>
      <c r="Z33" s="7"/>
    </row>
    <row r="34" spans="1:26" ht="31.5" customHeight="1" x14ac:dyDescent="0.3">
      <c r="A34" s="42"/>
      <c r="B34" s="42"/>
      <c r="C34" s="43"/>
      <c r="D34" s="66"/>
      <c r="E34" s="66"/>
      <c r="F34" s="44"/>
      <c r="G34" s="44"/>
      <c r="H34" s="67"/>
      <c r="I34" s="46"/>
      <c r="J34" s="67"/>
      <c r="K34" s="47"/>
      <c r="L34" s="57"/>
      <c r="M34" s="57"/>
      <c r="N34" s="43"/>
      <c r="O34" s="47"/>
      <c r="P34" s="57"/>
      <c r="Q34" s="43"/>
      <c r="R34" s="45"/>
      <c r="S34" s="45"/>
      <c r="T34" s="45"/>
      <c r="U34" s="68"/>
      <c r="V34" s="68"/>
      <c r="W34" s="45"/>
      <c r="X34" s="45"/>
      <c r="Y34" s="68"/>
      <c r="Z34" s="7"/>
    </row>
    <row r="35" spans="1:26" s="60" customFormat="1" ht="30" customHeight="1" x14ac:dyDescent="0.3">
      <c r="A35" s="61" t="s">
        <v>52</v>
      </c>
      <c r="B35" s="61"/>
      <c r="C35" s="61"/>
      <c r="D35" s="61"/>
      <c r="E35" s="62"/>
      <c r="F35" s="61"/>
      <c r="G35" s="61"/>
      <c r="H35" s="61"/>
      <c r="I35" s="61"/>
      <c r="J35" s="61"/>
      <c r="K35" s="48"/>
      <c r="L35" s="48"/>
      <c r="M35" s="49"/>
      <c r="N35" s="49"/>
      <c r="O35" s="50"/>
      <c r="P35" s="51"/>
      <c r="Q35" s="51"/>
      <c r="R35" s="52"/>
      <c r="S35" s="50"/>
      <c r="T35" s="51"/>
      <c r="U35" s="50"/>
      <c r="V35" s="49"/>
      <c r="W35" s="50"/>
      <c r="X35" s="53"/>
      <c r="Y35" s="53"/>
      <c r="Z35" s="58"/>
    </row>
    <row r="36" spans="1:26" s="8" customFormat="1" ht="30" customHeight="1" x14ac:dyDescent="0.3">
      <c r="A36" s="63" t="s">
        <v>46</v>
      </c>
      <c r="B36" s="63"/>
      <c r="C36" s="6"/>
      <c r="D36" s="6"/>
      <c r="E36" s="6"/>
      <c r="F36" s="6"/>
      <c r="G36" s="63"/>
      <c r="H36" s="6"/>
      <c r="I36" s="64"/>
      <c r="J36" s="64"/>
      <c r="K36" s="46"/>
      <c r="L36" s="46"/>
      <c r="M36" s="54"/>
      <c r="N36" s="54"/>
      <c r="O36" s="55"/>
      <c r="P36" s="54"/>
      <c r="Q36" s="54"/>
      <c r="R36" s="56"/>
      <c r="S36" s="55"/>
      <c r="T36" s="55"/>
      <c r="U36" s="55"/>
      <c r="V36" s="54"/>
      <c r="W36" s="55"/>
      <c r="X36" s="47"/>
      <c r="Y36" s="57"/>
      <c r="Z36" s="10"/>
    </row>
    <row r="37" spans="1:26" s="8" customFormat="1" ht="30" customHeight="1" x14ac:dyDescent="0.3">
      <c r="A37" s="63" t="s">
        <v>48</v>
      </c>
      <c r="B37" s="63"/>
      <c r="C37" s="3"/>
      <c r="D37" s="3"/>
      <c r="E37" s="3"/>
      <c r="F37" s="3"/>
      <c r="G37" s="88"/>
      <c r="H37" s="3"/>
      <c r="I37" s="64"/>
      <c r="J37" s="64"/>
      <c r="K37" s="46"/>
      <c r="L37" s="46"/>
      <c r="M37" s="54"/>
      <c r="N37" s="54"/>
      <c r="O37" s="55"/>
      <c r="P37" s="54"/>
      <c r="Q37" s="54"/>
      <c r="R37" s="56"/>
      <c r="S37" s="55"/>
      <c r="T37" s="55"/>
      <c r="U37" s="55"/>
      <c r="V37" s="54"/>
      <c r="W37" s="55"/>
      <c r="X37" s="47"/>
      <c r="Y37" s="57"/>
    </row>
    <row r="38" spans="1:26" s="8" customFormat="1" ht="30" customHeight="1" x14ac:dyDescent="0.3">
      <c r="A38" s="61" t="s">
        <v>47</v>
      </c>
      <c r="B38" s="61"/>
      <c r="C38" s="65"/>
      <c r="D38" s="65"/>
      <c r="E38" s="65"/>
      <c r="F38" s="65"/>
      <c r="G38" s="65"/>
      <c r="H38" s="65"/>
      <c r="I38" s="65"/>
      <c r="J38" s="65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1:26" s="8" customFormat="1" ht="30" customHeight="1" x14ac:dyDescent="0.3">
      <c r="A39" s="9"/>
      <c r="B39" s="9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6" s="8" customFormat="1" ht="30" customHeight="1" x14ac:dyDescent="0.3">
      <c r="A40" s="11" t="s">
        <v>0</v>
      </c>
      <c r="B40" s="11"/>
      <c r="C40" s="11"/>
      <c r="D40" s="11"/>
      <c r="E40" s="11"/>
      <c r="F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26" s="8" customFormat="1" ht="30" customHeight="1" x14ac:dyDescent="0.3">
      <c r="A41" s="14" t="s">
        <v>51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26" s="8" customFormat="1" ht="30" customHeight="1" x14ac:dyDescent="0.3">
      <c r="A42" s="15"/>
      <c r="B42" s="15"/>
      <c r="C42" s="8" t="s">
        <v>44</v>
      </c>
    </row>
    <row r="43" spans="1:26" s="8" customFormat="1" ht="30" customHeight="1" x14ac:dyDescent="0.3">
      <c r="A43" s="8" t="s">
        <v>14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26" s="8" customFormat="1" ht="30" customHeight="1" x14ac:dyDescent="0.3">
      <c r="A44" s="16" t="s">
        <v>15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26" s="8" customFormat="1" ht="30" customHeight="1" x14ac:dyDescent="0.3">
      <c r="A45" s="17" t="s">
        <v>54</v>
      </c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26" s="8" customFormat="1" ht="30" customHeight="1" x14ac:dyDescent="0.3">
      <c r="A46" s="18" t="s">
        <v>55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26" s="8" customFormat="1" ht="30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26" s="8" customFormat="1" ht="30" customHeight="1" x14ac:dyDescent="0.3">
      <c r="A48" s="12" t="s">
        <v>1</v>
      </c>
      <c r="B48" s="12"/>
      <c r="C48" s="12"/>
      <c r="D48" s="12"/>
      <c r="E48" s="12"/>
      <c r="F48" s="12"/>
      <c r="G48" s="16"/>
      <c r="H48" s="12"/>
      <c r="I48" s="12"/>
      <c r="J48" s="12"/>
      <c r="K48" s="12"/>
      <c r="L48" s="12"/>
      <c r="M48" s="12"/>
      <c r="N48" s="12"/>
      <c r="O48" s="12"/>
    </row>
    <row r="49" spans="1:25" s="8" customFormat="1" ht="30" customHeight="1" x14ac:dyDescent="0.3">
      <c r="A49" s="16" t="s">
        <v>16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25" s="8" customFormat="1" ht="30" customHeight="1" x14ac:dyDescent="0.3">
      <c r="A50" s="16" t="s">
        <v>56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25" s="8" customFormat="1" ht="30" customHeight="1" x14ac:dyDescent="0.3"/>
    <row r="52" spans="1:25" s="8" customFormat="1" ht="30" customHeight="1" x14ac:dyDescent="0.3">
      <c r="A52" s="12" t="s">
        <v>2</v>
      </c>
      <c r="B52" s="12"/>
      <c r="C52" s="12"/>
      <c r="D52" s="12"/>
      <c r="E52" s="12"/>
      <c r="F52" s="12"/>
      <c r="G52" s="16"/>
      <c r="H52" s="12"/>
      <c r="I52" s="12"/>
      <c r="J52" s="12"/>
      <c r="K52" s="12"/>
      <c r="L52" s="12"/>
      <c r="M52" s="12"/>
      <c r="N52" s="12"/>
      <c r="O52" s="12"/>
    </row>
    <row r="53" spans="1:25" s="8" customFormat="1" ht="30" customHeight="1" x14ac:dyDescent="0.3">
      <c r="A53" s="18" t="s">
        <v>49</v>
      </c>
      <c r="B53" s="18"/>
      <c r="C53" s="20"/>
      <c r="D53" s="20"/>
      <c r="E53" s="20"/>
      <c r="F53" s="20"/>
      <c r="G53" s="9"/>
      <c r="H53" s="20"/>
      <c r="I53" s="20"/>
      <c r="J53" s="20"/>
      <c r="K53" s="20"/>
      <c r="L53" s="20"/>
      <c r="M53" s="20"/>
      <c r="N53" s="20"/>
      <c r="O53" s="20"/>
    </row>
    <row r="54" spans="1:25" s="8" customFormat="1" ht="30" customHeight="1" x14ac:dyDescent="0.3"/>
    <row r="55" spans="1:25" s="8" customFormat="1" ht="30" customHeight="1" thickBot="1" x14ac:dyDescent="0.35">
      <c r="A55" s="12" t="s">
        <v>20</v>
      </c>
      <c r="B55" s="12"/>
    </row>
    <row r="56" spans="1:25" s="8" customFormat="1" ht="30" customHeight="1" thickBot="1" x14ac:dyDescent="0.35">
      <c r="A56" s="130" t="s">
        <v>25</v>
      </c>
      <c r="B56" s="131"/>
      <c r="C56" s="132"/>
      <c r="D56" s="133" t="s">
        <v>23</v>
      </c>
      <c r="E56" s="131"/>
      <c r="F56" s="132"/>
      <c r="G56" s="131" t="s">
        <v>24</v>
      </c>
      <c r="H56" s="131"/>
      <c r="I56" s="134"/>
    </row>
    <row r="57" spans="1:25" s="8" customFormat="1" ht="30" customHeight="1" thickTop="1" x14ac:dyDescent="0.3">
      <c r="A57" s="127" t="s">
        <v>43</v>
      </c>
      <c r="B57" s="128"/>
      <c r="C57" s="129"/>
      <c r="D57" s="135" t="s">
        <v>21</v>
      </c>
      <c r="E57" s="136"/>
      <c r="F57" s="137"/>
      <c r="G57" s="129" t="s">
        <v>57</v>
      </c>
      <c r="H57" s="138"/>
      <c r="I57" s="139"/>
    </row>
    <row r="58" spans="1:25" ht="27" thickBot="1" x14ac:dyDescent="0.35">
      <c r="A58" s="118" t="s">
        <v>58</v>
      </c>
      <c r="B58" s="119"/>
      <c r="C58" s="120"/>
      <c r="D58" s="124" t="s">
        <v>22</v>
      </c>
      <c r="E58" s="125"/>
      <c r="F58" s="126"/>
      <c r="G58" s="121" t="s">
        <v>57</v>
      </c>
      <c r="H58" s="122"/>
      <c r="I58" s="123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26.25" x14ac:dyDescent="0.3">
      <c r="A59" s="18" t="s">
        <v>50</v>
      </c>
      <c r="B59" s="1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26.25" x14ac:dyDescent="0.3">
      <c r="A60" s="18" t="s">
        <v>26</v>
      </c>
      <c r="B60" s="1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</sheetData>
  <autoFilter ref="A7:Z7" xr:uid="{00000000-0009-0000-0000-000000000000}">
    <sortState ref="A28:Z35">
      <sortCondition ref="A7"/>
    </sortState>
  </autoFilter>
  <mergeCells count="26">
    <mergeCell ref="H5:Q5"/>
    <mergeCell ref="A58:C58"/>
    <mergeCell ref="G58:I58"/>
    <mergeCell ref="D58:F58"/>
    <mergeCell ref="A57:C57"/>
    <mergeCell ref="A56:C56"/>
    <mergeCell ref="D56:F56"/>
    <mergeCell ref="G56:I56"/>
    <mergeCell ref="D57:F57"/>
    <mergeCell ref="G57:I57"/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user</cp:lastModifiedBy>
  <cp:lastPrinted>2025-04-02T04:59:51Z</cp:lastPrinted>
  <dcterms:created xsi:type="dcterms:W3CDTF">2012-06-27T11:20:00Z</dcterms:created>
  <dcterms:modified xsi:type="dcterms:W3CDTF">2026-03-26T01:59:05Z</dcterms:modified>
</cp:coreProperties>
</file>