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3. 교육비\교육비납부안내\2026\"/>
    </mc:Choice>
  </mc:AlternateContent>
  <xr:revisionPtr revIDLastSave="0" documentId="13_ncr:1_{54C506D5-E820-4993-B305-8223641E678B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교육훈련비납부안내문!$A$2:$Y$12</definedName>
  </definedNames>
  <calcPr calcId="191029"/>
</workbook>
</file>

<file path=xl/calcChain.xml><?xml version="1.0" encoding="utf-8"?>
<calcChain xmlns="http://schemas.openxmlformats.org/spreadsheetml/2006/main">
  <c r="R12" i="4" l="1"/>
  <c r="W12" i="4" l="1"/>
  <c r="R9" i="4"/>
  <c r="O9" i="4"/>
  <c r="K9" i="4"/>
  <c r="I9" i="4"/>
  <c r="S9" i="4" s="1"/>
  <c r="P9" i="4" l="1"/>
  <c r="X9" i="4"/>
  <c r="W9" i="4"/>
  <c r="L9" i="4"/>
  <c r="T9" i="4"/>
  <c r="U9" i="4" s="1"/>
  <c r="M9" i="4"/>
  <c r="V9" i="4" l="1"/>
  <c r="Y9" i="4"/>
  <c r="O8" i="4"/>
  <c r="X8" i="4" s="1"/>
  <c r="O10" i="4"/>
  <c r="X10" i="4" s="1"/>
  <c r="O11" i="4"/>
  <c r="X11" i="4" s="1"/>
  <c r="O12" i="4"/>
  <c r="X12" i="4" s="1"/>
  <c r="Y12" i="4" s="1"/>
  <c r="K10" i="4"/>
  <c r="K11" i="4"/>
  <c r="K12" i="4"/>
  <c r="T12" i="4" s="1"/>
  <c r="K8" i="4"/>
  <c r="R10" i="4" l="1"/>
  <c r="I10" i="4"/>
  <c r="M10" i="4" s="1"/>
  <c r="S10" i="4" l="1"/>
  <c r="W10" i="4"/>
  <c r="Y10" i="4" s="1"/>
  <c r="P10" i="4"/>
  <c r="L10" i="4"/>
  <c r="T10" i="4"/>
  <c r="U10" i="4" l="1"/>
  <c r="V10" i="4"/>
  <c r="P12" i="4"/>
  <c r="I12" i="4"/>
  <c r="M12" i="4" s="1"/>
  <c r="S12" i="4" l="1"/>
  <c r="V12" i="4" s="1"/>
  <c r="L12" i="4"/>
  <c r="U12" i="4" l="1"/>
  <c r="R11" i="4"/>
  <c r="W11" i="4" l="1"/>
  <c r="Y11" i="4" s="1"/>
  <c r="R8" i="4"/>
  <c r="W8" i="4" l="1"/>
  <c r="Y8" i="4" s="1"/>
  <c r="T11" i="4"/>
  <c r="I11" i="4"/>
  <c r="M11" i="4" s="1"/>
  <c r="S11" i="4" l="1"/>
  <c r="L11" i="4"/>
  <c r="P11" i="4"/>
  <c r="I8" i="4"/>
  <c r="V11" i="4" l="1"/>
  <c r="U11" i="4"/>
  <c r="T8" i="4"/>
  <c r="M8" i="4" l="1"/>
  <c r="P8" i="4"/>
  <c r="L8" i="4"/>
  <c r="S8" i="4"/>
  <c r="U8" i="4" l="1"/>
  <c r="V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</commentList>
</comments>
</file>

<file path=xl/sharedStrings.xml><?xml version="1.0" encoding="utf-8"?>
<sst xmlns="http://schemas.openxmlformats.org/spreadsheetml/2006/main" count="93" uniqueCount="75">
  <si>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</si>
  <si>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</si>
  <si>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</si>
  <si>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</si>
  <si>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</si>
  <si>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</si>
  <si>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</si>
  <si>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</si>
  <si>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</si>
  <si>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</si>
  <si>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</si>
  <si>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</si>
  <si>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</si>
  <si>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</si>
  <si>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</si>
  <si>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</si>
  <si>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</si>
  <si>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</si>
  <si>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</si>
  <si>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</si>
  <si>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</si>
  <si>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</si>
  <si>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</si>
  <si>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</si>
  <si>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</si>
  <si>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</si>
  <si>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</si>
  <si>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</si>
  <si>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</si>
  <si>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</si>
  <si>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</si>
  <si>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</si>
  <si>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</si>
  <si>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</si>
  <si>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</si>
  <si>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</si>
  <si>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</si>
  <si>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</si>
  <si>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</si>
  <si>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</si>
  <si>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</si>
  <si>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</si>
  <si>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</si>
  <si>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</si>
  <si>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</si>
  <si>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</si>
  <si>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</si>
  <si>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</si>
  <si>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</si>
  <si>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</si>
  <si>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</si>
  <si>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</si>
  <si>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</si>
  <si>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 xml:space="preserve">      ○ 교육훈련비 관련문의(운영지원과) : (061)338-1027   , 교육과정문의(교육운영과) : (061)338-1065  , 숙박관련문의(교육운영과) : 061)338-1065</t>
    <phoneticPr fontId="1" type="noConversion"/>
  </si>
  <si>
    <t xml:space="preserve">      ○ 농식품인재개발원 고유번호 : 124-83-01894</t>
    <phoneticPr fontId="1" type="noConversion"/>
  </si>
  <si>
    <t xml:space="preserve">        - 우리원 홈페이지(http://www.ahi.go.kr) 로그인 → 교육신청/열람 → 교육수료확인 → 집합교육 학습 이력 → 교육훈련비영수증(과정 확인 후) 출력</t>
    <phoneticPr fontId="1" type="noConversion"/>
  </si>
  <si>
    <t>농식품인재개발원</t>
    <phoneticPr fontId="1" type="noConversion"/>
  </si>
  <si>
    <t>비 공무원(유관기관, 단체 및 농업인)</t>
    <phoneticPr fontId="1" type="noConversion"/>
  </si>
  <si>
    <t>1. 과정별 교육훈련비(2026년 8월 과정)</t>
    <phoneticPr fontId="1" type="noConversion"/>
  </si>
  <si>
    <t>801</t>
    <phoneticPr fontId="1" type="noConversion"/>
  </si>
  <si>
    <t>엑셀을 활용한 데이터 분석(2-1)</t>
    <phoneticPr fontId="1" type="noConversion"/>
  </si>
  <si>
    <t>8.05.~8.07.
(3일, 자율)</t>
    <phoneticPr fontId="1" type="noConversion"/>
  </si>
  <si>
    <t>농식품 인곤지능(AI) 역량강화
(기초, 농관원)(10-6)</t>
    <phoneticPr fontId="1" type="noConversion"/>
  </si>
  <si>
    <t>8.11.~8.14.
(4일, 자율)</t>
    <phoneticPr fontId="1" type="noConversion"/>
  </si>
  <si>
    <t>농식품 미디어 크리에이터 양성(1-1)</t>
    <phoneticPr fontId="1" type="noConversion"/>
  </si>
  <si>
    <t>8.24.~8.28.
(5일, 자율)</t>
    <phoneticPr fontId="1" type="noConversion"/>
  </si>
  <si>
    <t>가축질병 방역(2-2)</t>
    <phoneticPr fontId="1" type="noConversion"/>
  </si>
  <si>
    <t>8.31.~9.2.
(3일, 자율)</t>
    <phoneticPr fontId="1" type="noConversion"/>
  </si>
  <si>
    <t>8.13.(1일)</t>
    <phoneticPr fontId="1" type="noConversion"/>
  </si>
  <si>
    <t>-</t>
    <phoneticPr fontId="1" type="noConversion"/>
  </si>
  <si>
    <t>동물대체시험법 동향 분석 및 
이해관계자 역량강화(1-1)</t>
    <phoneticPr fontId="1" type="noConversion"/>
  </si>
  <si>
    <t>802</t>
  </si>
  <si>
    <t>803</t>
  </si>
  <si>
    <t>804</t>
  </si>
  <si>
    <t>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</si>
</sst>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ajor"/>
    </font>
    <font>
      <i/>
      <sz val="13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28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3" fontId="50" fillId="0" borderId="1" xfId="0" applyNumberFormat="1" applyFont="1" applyFill="1" applyBorder="1" applyAlignment="1">
      <alignment horizontal="center" vertical="center" wrapText="1"/>
    </xf>
    <xf numFmtId="49" fontId="26" fillId="0" borderId="36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3" fontId="52" fillId="0" borderId="1" xfId="0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A2" sqref="A2:Y2"/>
    </sheetView>
  </sheetViews>
  <sheetFormatPr defaultRowHeight="16.5" x14ac:dyDescent="0.3"/>
  <cols>
    <col min="1" max="1" width="6.625" customWidth="1"/>
    <col min="2" max="2" width="12" customWidth="1"/>
    <col min="3" max="3" width="45.875" customWidth="1"/>
    <col min="4" max="4" width="5.25" customWidth="1"/>
    <col min="5" max="5" width="16.375" customWidth="1"/>
    <col min="6" max="6" width="22.625" customWidth="1"/>
    <col min="7" max="7" width="33.75" bestFit="1" customWidth="1"/>
    <col min="8" max="8" width="10.375" hidden="1" customWidth="1"/>
    <col min="9" max="9" width="10.375" customWidth="1"/>
    <col min="10" max="10" width="10.375" hidden="1" customWidth="1"/>
    <col min="11" max="11" width="12.5" bestFit="1" customWidth="1"/>
    <col min="12" max="12" width="13.75" bestFit="1" customWidth="1"/>
    <col min="13" max="13" width="13.25" customWidth="1"/>
    <col min="14" max="14" width="10.375" hidden="1" customWidth="1"/>
    <col min="15" max="15" width="10.375" customWidth="1"/>
    <col min="16" max="16" width="11.75" customWidth="1"/>
    <col min="17" max="17" width="10.375" hidden="1" customWidth="1"/>
    <col min="18" max="20" width="10.375" customWidth="1"/>
    <col min="21" max="21" width="11.875" customWidth="1"/>
    <col min="22" max="22" width="13.125" customWidth="1"/>
    <col min="23" max="24" width="10.75" customWidth="1"/>
    <col min="25" max="25" width="11.875" customWidth="1"/>
  </cols>
  <sheetData>
    <row r="1" spans="1:26" ht="20.25" x14ac:dyDescent="0.3">
      <c r="A1" s="78"/>
      <c r="B1" s="78"/>
      <c r="C1" s="78"/>
      <c r="D1" s="2"/>
    </row>
    <row r="2" spans="1:26" ht="39" x14ac:dyDescent="0.3">
      <c r="A2" s="99" t="s">
        <v>12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6" ht="12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01"/>
      <c r="P3" s="101"/>
      <c r="Q3" s="101"/>
      <c r="R3" s="101"/>
      <c r="S3" s="101"/>
      <c r="W3" s="100"/>
      <c r="X3" s="100"/>
      <c r="Y3" s="100"/>
    </row>
    <row r="4" spans="1:26" ht="24.95" customHeight="1" thickBot="1" x14ac:dyDescent="0.35">
      <c r="A4" s="6" t="s">
        <v>58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90" t="s">
        <v>18</v>
      </c>
      <c r="X4" s="90"/>
      <c r="Y4" s="90"/>
    </row>
    <row r="5" spans="1:26" ht="36.75" customHeight="1" x14ac:dyDescent="0.3">
      <c r="A5" s="96" t="s">
        <v>17</v>
      </c>
      <c r="B5" s="103" t="s">
        <v>33</v>
      </c>
      <c r="C5" s="87" t="s">
        <v>3</v>
      </c>
      <c r="D5" s="87" t="s">
        <v>9</v>
      </c>
      <c r="E5" s="84" t="s">
        <v>19</v>
      </c>
      <c r="F5" s="91" t="s">
        <v>13</v>
      </c>
      <c r="G5" s="92"/>
      <c r="H5" s="81" t="s">
        <v>41</v>
      </c>
      <c r="I5" s="105"/>
      <c r="J5" s="82"/>
      <c r="K5" s="82"/>
      <c r="L5" s="82"/>
      <c r="M5" s="82"/>
      <c r="N5" s="82"/>
      <c r="O5" s="82"/>
      <c r="P5" s="82"/>
      <c r="Q5" s="83"/>
      <c r="R5" s="81" t="s">
        <v>31</v>
      </c>
      <c r="S5" s="82"/>
      <c r="T5" s="82"/>
      <c r="U5" s="82"/>
      <c r="V5" s="82"/>
      <c r="W5" s="82"/>
      <c r="X5" s="82"/>
      <c r="Y5" s="83"/>
    </row>
    <row r="6" spans="1:26" ht="36.75" customHeight="1" x14ac:dyDescent="0.3">
      <c r="A6" s="97"/>
      <c r="B6" s="104"/>
      <c r="C6" s="88"/>
      <c r="D6" s="88"/>
      <c r="E6" s="85"/>
      <c r="F6" s="93"/>
      <c r="G6" s="94"/>
      <c r="H6" s="95" t="s">
        <v>42</v>
      </c>
      <c r="I6" s="79"/>
      <c r="J6" s="79"/>
      <c r="K6" s="79"/>
      <c r="L6" s="79"/>
      <c r="M6" s="79"/>
      <c r="N6" s="69"/>
      <c r="O6" s="79" t="s">
        <v>5</v>
      </c>
      <c r="P6" s="80"/>
      <c r="Q6" s="21"/>
      <c r="R6" s="102" t="s">
        <v>4</v>
      </c>
      <c r="S6" s="79"/>
      <c r="T6" s="79"/>
      <c r="U6" s="79"/>
      <c r="V6" s="79"/>
      <c r="W6" s="79" t="s">
        <v>5</v>
      </c>
      <c r="X6" s="79"/>
      <c r="Y6" s="80"/>
    </row>
    <row r="7" spans="1:26" ht="57.75" customHeight="1" x14ac:dyDescent="0.3">
      <c r="A7" s="98"/>
      <c r="B7" s="104"/>
      <c r="C7" s="89"/>
      <c r="D7" s="89"/>
      <c r="E7" s="86"/>
      <c r="F7" s="22" t="s">
        <v>10</v>
      </c>
      <c r="G7" s="23" t="s">
        <v>45</v>
      </c>
      <c r="H7" s="24" t="s">
        <v>27</v>
      </c>
      <c r="I7" s="25" t="s">
        <v>38</v>
      </c>
      <c r="J7" s="26" t="s">
        <v>28</v>
      </c>
      <c r="K7" s="27" t="s">
        <v>6</v>
      </c>
      <c r="L7" s="28" t="s">
        <v>39</v>
      </c>
      <c r="M7" s="28" t="s">
        <v>36</v>
      </c>
      <c r="N7" s="29" t="s">
        <v>30</v>
      </c>
      <c r="O7" s="27" t="s">
        <v>35</v>
      </c>
      <c r="P7" s="30" t="s">
        <v>37</v>
      </c>
      <c r="Q7" s="31" t="s">
        <v>29</v>
      </c>
      <c r="R7" s="32" t="s">
        <v>7</v>
      </c>
      <c r="S7" s="27" t="s">
        <v>11</v>
      </c>
      <c r="T7" s="27" t="s">
        <v>8</v>
      </c>
      <c r="U7" s="28" t="s">
        <v>40</v>
      </c>
      <c r="V7" s="28" t="s">
        <v>36</v>
      </c>
      <c r="W7" s="27" t="s">
        <v>7</v>
      </c>
      <c r="X7" s="27" t="s">
        <v>6</v>
      </c>
      <c r="Y7" s="30" t="s">
        <v>32</v>
      </c>
    </row>
    <row r="8" spans="1:26" ht="54.95" customHeight="1" x14ac:dyDescent="0.3">
      <c r="A8" s="75" t="s">
        <v>59</v>
      </c>
      <c r="B8" s="33" t="s">
        <v>34</v>
      </c>
      <c r="C8" s="72" t="s">
        <v>60</v>
      </c>
      <c r="D8" s="41">
        <v>1</v>
      </c>
      <c r="E8" s="71" t="s">
        <v>61</v>
      </c>
      <c r="F8" s="73" t="s">
        <v>69</v>
      </c>
      <c r="G8" s="74" t="s">
        <v>69</v>
      </c>
      <c r="H8" s="35">
        <v>2</v>
      </c>
      <c r="I8" s="36">
        <f>H8*22000</f>
        <v>44000</v>
      </c>
      <c r="J8" s="35">
        <v>7</v>
      </c>
      <c r="K8" s="37">
        <f t="shared" ref="K8:K12" si="0">J8*5500</f>
        <v>38500</v>
      </c>
      <c r="L8" s="38">
        <f t="shared" ref="L8:L9" si="1">I8+K8</f>
        <v>82500</v>
      </c>
      <c r="M8" s="38">
        <f>I8+K8+22000</f>
        <v>104500</v>
      </c>
      <c r="N8" s="39">
        <v>3</v>
      </c>
      <c r="O8" s="37">
        <f t="shared" ref="O8:O12" si="2">N8*5500</f>
        <v>16500</v>
      </c>
      <c r="P8" s="38">
        <f t="shared" ref="P8:P9" si="3">SUM(O8)</f>
        <v>16500</v>
      </c>
      <c r="Q8" s="39">
        <v>3</v>
      </c>
      <c r="R8" s="34">
        <f>Q8*50000</f>
        <v>150000</v>
      </c>
      <c r="S8" s="34">
        <f t="shared" ref="S8:S9" si="4">I8</f>
        <v>44000</v>
      </c>
      <c r="T8" s="34">
        <f t="shared" ref="T8:T9" si="5">K8</f>
        <v>38500</v>
      </c>
      <c r="U8" s="40">
        <f t="shared" ref="U8:U12" si="6">SUM(R8+S8+T8)</f>
        <v>232500</v>
      </c>
      <c r="V8" s="40">
        <f t="shared" ref="V8:V11" si="7">SUM(R8+S8+T8+22000)</f>
        <v>254500</v>
      </c>
      <c r="W8" s="76">
        <f t="shared" ref="W8:W12" si="8">R8</f>
        <v>150000</v>
      </c>
      <c r="X8" s="76">
        <f t="shared" ref="X8:X12" si="9">O8</f>
        <v>16500</v>
      </c>
      <c r="Y8" s="70">
        <f t="shared" ref="Y8:Y12" si="10">SUM(W8+X8)</f>
        <v>166500</v>
      </c>
      <c r="Z8" s="7"/>
    </row>
    <row r="9" spans="1:26" ht="54.95" customHeight="1" x14ac:dyDescent="0.3">
      <c r="A9" s="75" t="s">
        <v>71</v>
      </c>
      <c r="B9" s="33" t="s">
        <v>34</v>
      </c>
      <c r="C9" s="72" t="s">
        <v>62</v>
      </c>
      <c r="D9" s="71">
        <v>6</v>
      </c>
      <c r="E9" s="71" t="s">
        <v>63</v>
      </c>
      <c r="F9" s="73" t="s">
        <v>69</v>
      </c>
      <c r="G9" s="74" t="s">
        <v>69</v>
      </c>
      <c r="H9" s="35">
        <v>3</v>
      </c>
      <c r="I9" s="36">
        <f>H9*22000</f>
        <v>66000</v>
      </c>
      <c r="J9" s="35">
        <v>10</v>
      </c>
      <c r="K9" s="37">
        <f t="shared" si="0"/>
        <v>55000</v>
      </c>
      <c r="L9" s="38">
        <f t="shared" si="1"/>
        <v>121000</v>
      </c>
      <c r="M9" s="38">
        <f>I9+K9+22000</f>
        <v>143000</v>
      </c>
      <c r="N9" s="39">
        <v>4</v>
      </c>
      <c r="O9" s="37">
        <f t="shared" si="2"/>
        <v>22000</v>
      </c>
      <c r="P9" s="38">
        <f t="shared" si="3"/>
        <v>22000</v>
      </c>
      <c r="Q9" s="39">
        <v>4</v>
      </c>
      <c r="R9" s="34">
        <f>Q9*50000</f>
        <v>200000</v>
      </c>
      <c r="S9" s="34">
        <f t="shared" si="4"/>
        <v>66000</v>
      </c>
      <c r="T9" s="34">
        <f t="shared" si="5"/>
        <v>55000</v>
      </c>
      <c r="U9" s="40">
        <f t="shared" si="6"/>
        <v>321000</v>
      </c>
      <c r="V9" s="40">
        <f t="shared" si="7"/>
        <v>343000</v>
      </c>
      <c r="W9" s="76">
        <f t="shared" si="8"/>
        <v>200000</v>
      </c>
      <c r="X9" s="76">
        <f t="shared" si="9"/>
        <v>22000</v>
      </c>
      <c r="Y9" s="70">
        <f t="shared" si="10"/>
        <v>222000</v>
      </c>
      <c r="Z9" s="7"/>
    </row>
    <row r="10" spans="1:26" ht="54.95" customHeight="1" x14ac:dyDescent="0.3">
      <c r="A10" s="75" t="s">
        <v>72</v>
      </c>
      <c r="B10" s="33" t="s">
        <v>34</v>
      </c>
      <c r="C10" s="72" t="s">
        <v>64</v>
      </c>
      <c r="D10" s="41">
        <v>1</v>
      </c>
      <c r="E10" s="71" t="s">
        <v>65</v>
      </c>
      <c r="F10" s="73" t="s">
        <v>69</v>
      </c>
      <c r="G10" s="74" t="s">
        <v>69</v>
      </c>
      <c r="H10" s="35">
        <v>4</v>
      </c>
      <c r="I10" s="36">
        <f>H10*22000</f>
        <v>88000</v>
      </c>
      <c r="J10" s="35">
        <v>13</v>
      </c>
      <c r="K10" s="37">
        <f t="shared" si="0"/>
        <v>71500</v>
      </c>
      <c r="L10" s="38">
        <f>I10+K10</f>
        <v>159500</v>
      </c>
      <c r="M10" s="38">
        <f t="shared" ref="M10:M11" si="11">I10+K10+22000</f>
        <v>181500</v>
      </c>
      <c r="N10" s="39">
        <v>5</v>
      </c>
      <c r="O10" s="37">
        <f t="shared" si="2"/>
        <v>27500</v>
      </c>
      <c r="P10" s="38">
        <f>SUM(O10)</f>
        <v>27500</v>
      </c>
      <c r="Q10" s="39">
        <v>5</v>
      </c>
      <c r="R10" s="34">
        <f>Q10*50000</f>
        <v>250000</v>
      </c>
      <c r="S10" s="34">
        <f>I10</f>
        <v>88000</v>
      </c>
      <c r="T10" s="34">
        <f>K10</f>
        <v>71500</v>
      </c>
      <c r="U10" s="40">
        <f t="shared" si="6"/>
        <v>409500</v>
      </c>
      <c r="V10" s="40">
        <f t="shared" si="7"/>
        <v>431500</v>
      </c>
      <c r="W10" s="76">
        <f t="shared" si="8"/>
        <v>250000</v>
      </c>
      <c r="X10" s="76">
        <f t="shared" si="9"/>
        <v>27500</v>
      </c>
      <c r="Y10" s="70">
        <f t="shared" si="10"/>
        <v>277500</v>
      </c>
      <c r="Z10" s="7"/>
    </row>
    <row r="11" spans="1:26" ht="54.95" customHeight="1" x14ac:dyDescent="0.3">
      <c r="A11" s="75" t="s">
        <v>73</v>
      </c>
      <c r="B11" s="33" t="s">
        <v>34</v>
      </c>
      <c r="C11" s="72" t="s">
        <v>66</v>
      </c>
      <c r="D11" s="41">
        <v>2</v>
      </c>
      <c r="E11" s="71" t="s">
        <v>67</v>
      </c>
      <c r="F11" s="73" t="s">
        <v>69</v>
      </c>
      <c r="G11" s="74" t="s">
        <v>69</v>
      </c>
      <c r="H11" s="35">
        <v>2</v>
      </c>
      <c r="I11" s="36">
        <f t="shared" ref="I11" si="12">H11*22000</f>
        <v>44000</v>
      </c>
      <c r="J11" s="35">
        <v>7</v>
      </c>
      <c r="K11" s="37">
        <f t="shared" si="0"/>
        <v>38500</v>
      </c>
      <c r="L11" s="38">
        <f t="shared" ref="L11" si="13">I11+K11</f>
        <v>82500</v>
      </c>
      <c r="M11" s="38">
        <f t="shared" si="11"/>
        <v>104500</v>
      </c>
      <c r="N11" s="39">
        <v>3</v>
      </c>
      <c r="O11" s="37">
        <f t="shared" si="2"/>
        <v>16500</v>
      </c>
      <c r="P11" s="38">
        <f t="shared" ref="P11" si="14">SUM(O11)</f>
        <v>16500</v>
      </c>
      <c r="Q11" s="39">
        <v>3</v>
      </c>
      <c r="R11" s="34">
        <f t="shared" ref="R11:R12" si="15">Q11*50000</f>
        <v>150000</v>
      </c>
      <c r="S11" s="34">
        <f t="shared" ref="S11:S12" si="16">I11</f>
        <v>44000</v>
      </c>
      <c r="T11" s="34">
        <f t="shared" ref="T11:T12" si="17">K11</f>
        <v>38500</v>
      </c>
      <c r="U11" s="40">
        <f t="shared" si="6"/>
        <v>232500</v>
      </c>
      <c r="V11" s="40">
        <f t="shared" si="7"/>
        <v>254500</v>
      </c>
      <c r="W11" s="76">
        <f t="shared" si="8"/>
        <v>150000</v>
      </c>
      <c r="X11" s="76">
        <f t="shared" si="9"/>
        <v>16500</v>
      </c>
      <c r="Y11" s="70">
        <f t="shared" si="10"/>
        <v>166500</v>
      </c>
      <c r="Z11" s="7"/>
    </row>
    <row r="12" spans="1:26" ht="54.95" customHeight="1" x14ac:dyDescent="0.3">
      <c r="A12" s="75" t="s">
        <v>74</v>
      </c>
      <c r="B12" s="33" t="s">
        <v>34</v>
      </c>
      <c r="C12" s="72" t="s">
        <v>70</v>
      </c>
      <c r="D12" s="41">
        <v>1</v>
      </c>
      <c r="E12" s="71" t="s">
        <v>68</v>
      </c>
      <c r="F12" s="73" t="s">
        <v>69</v>
      </c>
      <c r="G12" s="77" t="s">
        <v>69</v>
      </c>
      <c r="H12" s="35">
        <v>0</v>
      </c>
      <c r="I12" s="36">
        <f t="shared" ref="I12" si="18">H12*22000</f>
        <v>0</v>
      </c>
      <c r="J12" s="35">
        <v>0</v>
      </c>
      <c r="K12" s="37">
        <f t="shared" si="0"/>
        <v>0</v>
      </c>
      <c r="L12" s="38">
        <f t="shared" ref="L12" si="19">I12+K12</f>
        <v>0</v>
      </c>
      <c r="M12" s="38">
        <f>I12+K12+0</f>
        <v>0</v>
      </c>
      <c r="N12" s="39">
        <v>0</v>
      </c>
      <c r="O12" s="37">
        <f t="shared" si="2"/>
        <v>0</v>
      </c>
      <c r="P12" s="38">
        <f t="shared" ref="P12" si="20">SUM(O12)</f>
        <v>0</v>
      </c>
      <c r="Q12" s="39">
        <v>1</v>
      </c>
      <c r="R12" s="34">
        <f t="shared" si="15"/>
        <v>50000</v>
      </c>
      <c r="S12" s="34">
        <f t="shared" si="16"/>
        <v>0</v>
      </c>
      <c r="T12" s="34">
        <f t="shared" si="17"/>
        <v>0</v>
      </c>
      <c r="U12" s="40">
        <f t="shared" si="6"/>
        <v>50000</v>
      </c>
      <c r="V12" s="40">
        <f>SUM(R12+S12+T12+0)</f>
        <v>50000</v>
      </c>
      <c r="W12" s="76">
        <f t="shared" si="8"/>
        <v>50000</v>
      </c>
      <c r="X12" s="76">
        <f t="shared" si="9"/>
        <v>0</v>
      </c>
      <c r="Y12" s="70">
        <f t="shared" si="10"/>
        <v>50000</v>
      </c>
      <c r="Z12" s="7"/>
    </row>
    <row r="13" spans="1:26" ht="31.5" customHeight="1" x14ac:dyDescent="0.3">
      <c r="A13" s="42"/>
      <c r="B13" s="42"/>
      <c r="C13" s="43"/>
      <c r="D13" s="66"/>
      <c r="E13" s="66"/>
      <c r="F13" s="44"/>
      <c r="G13" s="44"/>
      <c r="H13" s="67"/>
      <c r="I13" s="46"/>
      <c r="J13" s="67"/>
      <c r="K13" s="47"/>
      <c r="L13" s="57"/>
      <c r="M13" s="57"/>
      <c r="N13" s="43"/>
      <c r="O13" s="47"/>
      <c r="P13" s="57"/>
      <c r="Q13" s="43"/>
      <c r="R13" s="45"/>
      <c r="S13" s="45"/>
      <c r="T13" s="45"/>
      <c r="U13" s="68"/>
      <c r="V13" s="68"/>
      <c r="W13" s="45"/>
      <c r="X13" s="45"/>
      <c r="Y13" s="68"/>
      <c r="Z13" s="7"/>
    </row>
    <row r="14" spans="1:26" s="60" customFormat="1" ht="30" customHeight="1" x14ac:dyDescent="0.3">
      <c r="A14" s="61" t="s">
        <v>52</v>
      </c>
      <c r="B14" s="61"/>
      <c r="C14" s="61"/>
      <c r="D14" s="61"/>
      <c r="E14" s="62"/>
      <c r="F14" s="61"/>
      <c r="G14" s="61"/>
      <c r="H14" s="61"/>
      <c r="I14" s="61"/>
      <c r="J14" s="61"/>
      <c r="K14" s="48"/>
      <c r="L14" s="48"/>
      <c r="M14" s="49"/>
      <c r="N14" s="49"/>
      <c r="O14" s="50"/>
      <c r="P14" s="51"/>
      <c r="Q14" s="51"/>
      <c r="R14" s="52"/>
      <c r="S14" s="50"/>
      <c r="T14" s="51"/>
      <c r="U14" s="50"/>
      <c r="V14" s="49"/>
      <c r="W14" s="50"/>
      <c r="X14" s="53"/>
      <c r="Y14" s="53"/>
      <c r="Z14" s="58"/>
    </row>
    <row r="15" spans="1:26" s="8" customFormat="1" ht="30" customHeight="1" x14ac:dyDescent="0.3">
      <c r="A15" s="63" t="s">
        <v>46</v>
      </c>
      <c r="B15" s="63"/>
      <c r="C15" s="6"/>
      <c r="D15" s="6"/>
      <c r="E15" s="6"/>
      <c r="F15" s="6"/>
      <c r="G15" s="6"/>
      <c r="H15" s="6"/>
      <c r="I15" s="64"/>
      <c r="J15" s="64"/>
      <c r="K15" s="46"/>
      <c r="L15" s="46"/>
      <c r="M15" s="54"/>
      <c r="N15" s="54"/>
      <c r="O15" s="55"/>
      <c r="P15" s="54"/>
      <c r="Q15" s="54"/>
      <c r="R15" s="56"/>
      <c r="S15" s="55"/>
      <c r="T15" s="55"/>
      <c r="U15" s="55"/>
      <c r="V15" s="54"/>
      <c r="W15" s="55"/>
      <c r="X15" s="47"/>
      <c r="Y15" s="57"/>
      <c r="Z15" s="10"/>
    </row>
    <row r="16" spans="1:26" s="8" customFormat="1" ht="30" customHeight="1" x14ac:dyDescent="0.3">
      <c r="A16" s="63" t="s">
        <v>48</v>
      </c>
      <c r="B16" s="63"/>
      <c r="C16" s="3"/>
      <c r="D16" s="3"/>
      <c r="E16" s="3"/>
      <c r="F16" s="3"/>
      <c r="G16" s="3"/>
      <c r="H16" s="3"/>
      <c r="I16" s="64"/>
      <c r="J16" s="64"/>
      <c r="K16" s="46"/>
      <c r="L16" s="46"/>
      <c r="M16" s="54"/>
      <c r="N16" s="54"/>
      <c r="O16" s="55"/>
      <c r="P16" s="54"/>
      <c r="Q16" s="54"/>
      <c r="R16" s="56"/>
      <c r="S16" s="55"/>
      <c r="T16" s="55"/>
      <c r="U16" s="55"/>
      <c r="V16" s="54"/>
      <c r="W16" s="55"/>
      <c r="X16" s="47"/>
      <c r="Y16" s="57"/>
    </row>
    <row r="17" spans="1:25" s="8" customFormat="1" ht="30" customHeight="1" x14ac:dyDescent="0.3">
      <c r="A17" s="61" t="s">
        <v>47</v>
      </c>
      <c r="B17" s="61"/>
      <c r="C17" s="65"/>
      <c r="D17" s="65"/>
      <c r="E17" s="65"/>
      <c r="F17" s="65"/>
      <c r="G17" s="65"/>
      <c r="H17" s="65"/>
      <c r="I17" s="65"/>
      <c r="J17" s="65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s="8" customFormat="1" ht="30" customHeight="1" x14ac:dyDescent="0.3">
      <c r="A18" s="9"/>
      <c r="B18" s="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s="8" customFormat="1" ht="30" customHeight="1" x14ac:dyDescent="0.3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25" s="8" customFormat="1" ht="30" customHeight="1" x14ac:dyDescent="0.3">
      <c r="A20" s="14" t="s">
        <v>51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25" s="8" customFormat="1" ht="30" customHeight="1" x14ac:dyDescent="0.3">
      <c r="A21" s="15"/>
      <c r="B21" s="15"/>
      <c r="C21" s="8" t="s">
        <v>44</v>
      </c>
    </row>
    <row r="22" spans="1:25" s="8" customFormat="1" ht="30" customHeight="1" x14ac:dyDescent="0.3">
      <c r="A22" s="8" t="s">
        <v>14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25" s="8" customFormat="1" ht="30" customHeight="1" x14ac:dyDescent="0.3">
      <c r="A23" s="16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25" s="8" customFormat="1" ht="30" customHeight="1" x14ac:dyDescent="0.3">
      <c r="A24" s="17" t="s">
        <v>53</v>
      </c>
      <c r="B24" s="1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25" s="8" customFormat="1" ht="30" customHeight="1" x14ac:dyDescent="0.3">
      <c r="A25" s="18" t="s">
        <v>54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25" s="8" customFormat="1" ht="30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25" s="8" customFormat="1" ht="30" customHeight="1" x14ac:dyDescent="0.3">
      <c r="A27" s="12" t="s">
        <v>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25" s="8" customFormat="1" ht="30" customHeight="1" x14ac:dyDescent="0.3">
      <c r="A28" s="16" t="s">
        <v>16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25" s="8" customFormat="1" ht="30" customHeight="1" x14ac:dyDescent="0.3">
      <c r="A29" s="16" t="s">
        <v>55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25" s="8" customFormat="1" ht="30" customHeight="1" x14ac:dyDescent="0.3"/>
    <row r="31" spans="1:25" s="8" customFormat="1" ht="30" customHeight="1" x14ac:dyDescent="0.3">
      <c r="A31" s="12" t="s">
        <v>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25" s="8" customFormat="1" ht="30" customHeight="1" x14ac:dyDescent="0.3">
      <c r="A32" s="18" t="s">
        <v>49</v>
      </c>
      <c r="B32" s="1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25" s="8" customFormat="1" ht="30" customHeight="1" x14ac:dyDescent="0.3"/>
    <row r="34" spans="1:25" s="8" customFormat="1" ht="30" customHeight="1" thickBot="1" x14ac:dyDescent="0.35">
      <c r="A34" s="12" t="s">
        <v>20</v>
      </c>
      <c r="B34" s="12"/>
    </row>
    <row r="35" spans="1:25" s="8" customFormat="1" ht="30" customHeight="1" thickBot="1" x14ac:dyDescent="0.35">
      <c r="A35" s="118" t="s">
        <v>25</v>
      </c>
      <c r="B35" s="119"/>
      <c r="C35" s="120"/>
      <c r="D35" s="121" t="s">
        <v>23</v>
      </c>
      <c r="E35" s="119"/>
      <c r="F35" s="120"/>
      <c r="G35" s="119" t="s">
        <v>24</v>
      </c>
      <c r="H35" s="119"/>
      <c r="I35" s="122"/>
    </row>
    <row r="36" spans="1:25" s="8" customFormat="1" ht="30" customHeight="1" thickTop="1" x14ac:dyDescent="0.3">
      <c r="A36" s="115" t="s">
        <v>43</v>
      </c>
      <c r="B36" s="116"/>
      <c r="C36" s="117"/>
      <c r="D36" s="123" t="s">
        <v>21</v>
      </c>
      <c r="E36" s="124"/>
      <c r="F36" s="125"/>
      <c r="G36" s="117" t="s">
        <v>56</v>
      </c>
      <c r="H36" s="126"/>
      <c r="I36" s="127"/>
    </row>
    <row r="37" spans="1:25" ht="27" thickBot="1" x14ac:dyDescent="0.35">
      <c r="A37" s="106" t="s">
        <v>57</v>
      </c>
      <c r="B37" s="107"/>
      <c r="C37" s="108"/>
      <c r="D37" s="112" t="s">
        <v>22</v>
      </c>
      <c r="E37" s="113"/>
      <c r="F37" s="114"/>
      <c r="G37" s="109" t="s">
        <v>56</v>
      </c>
      <c r="H37" s="110"/>
      <c r="I37" s="111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26.25" x14ac:dyDescent="0.3">
      <c r="A38" s="18" t="s">
        <v>50</v>
      </c>
      <c r="B38" s="1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26.25" x14ac:dyDescent="0.3">
      <c r="A39" s="18" t="s">
        <v>26</v>
      </c>
      <c r="B39" s="1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</sheetData>
  <autoFilter ref="A7:Z7" xr:uid="{00000000-0009-0000-0000-000000000000}">
    <sortState ref="A14:Z14">
      <sortCondition ref="A7"/>
    </sortState>
  </autoFilter>
  <mergeCells count="26">
    <mergeCell ref="H5:Q5"/>
    <mergeCell ref="A37:C37"/>
    <mergeCell ref="G37:I37"/>
    <mergeCell ref="D37:F37"/>
    <mergeCell ref="A36:C36"/>
    <mergeCell ref="A35:C35"/>
    <mergeCell ref="D35:F35"/>
    <mergeCell ref="G35:I35"/>
    <mergeCell ref="D36:F36"/>
    <mergeCell ref="G36:I36"/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user</cp:lastModifiedBy>
  <cp:lastPrinted>2025-04-02T04:59:51Z</cp:lastPrinted>
  <dcterms:created xsi:type="dcterms:W3CDTF">2012-06-27T11:20:00Z</dcterms:created>
  <dcterms:modified xsi:type="dcterms:W3CDTF">2026-06-23T05:49:40Z</dcterms:modified>
</cp:coreProperties>
</file>