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\3. 교육비\교육비납부안내\2026\"/>
    </mc:Choice>
  </mc:AlternateContent>
  <xr:revisionPtr revIDLastSave="0" documentId="13_ncr:1_{54B78126-B77A-4C83-A854-010B34E4251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교육훈련비납부안내문" sheetId="4" r:id="rId1"/>
  </sheets>
  <definedNames>
    <definedName name="_xlnm._FilterDatabase" localSheetId="0" hidden="1">교육훈련비납부안내문!$A$7:$Z$7</definedName>
    <definedName name="_xlnm.Print_Area" localSheetId="0">교육훈련비납부안내문!$A$2:$Y$32</definedName>
  </definedNames>
  <calcPr calcId="191029"/>
</workbook>
</file>

<file path=xl/calcChain.xml><?xml version="1.0" encoding="utf-8"?>
<calcChain xmlns="http://schemas.openxmlformats.org/spreadsheetml/2006/main">
  <c r="V22" i="4" l="1"/>
  <c r="P9" i="4"/>
  <c r="P11" i="4"/>
  <c r="P12" i="4"/>
  <c r="P19" i="4"/>
  <c r="P20" i="4"/>
  <c r="P21" i="4"/>
  <c r="X9" i="4"/>
  <c r="Y10" i="4"/>
  <c r="X12" i="4"/>
  <c r="X19" i="4"/>
  <c r="X21" i="4"/>
  <c r="X24" i="4"/>
  <c r="X25" i="4"/>
  <c r="X32" i="4"/>
  <c r="W10" i="4"/>
  <c r="W14" i="4"/>
  <c r="W17" i="4"/>
  <c r="W21" i="4"/>
  <c r="Y21" i="4" s="1"/>
  <c r="W26" i="4"/>
  <c r="W29" i="4"/>
  <c r="W30" i="4"/>
  <c r="W31" i="4"/>
  <c r="T12" i="4"/>
  <c r="V16" i="4"/>
  <c r="T19" i="4"/>
  <c r="T21" i="4"/>
  <c r="T27" i="4"/>
  <c r="T28" i="4"/>
  <c r="T32" i="4"/>
  <c r="S9" i="4"/>
  <c r="S15" i="4"/>
  <c r="S23" i="4"/>
  <c r="S24" i="4"/>
  <c r="R9" i="4"/>
  <c r="W9" i="4" s="1"/>
  <c r="R10" i="4"/>
  <c r="R11" i="4"/>
  <c r="W11" i="4" s="1"/>
  <c r="R12" i="4"/>
  <c r="W12" i="4" s="1"/>
  <c r="R13" i="4"/>
  <c r="W13" i="4" s="1"/>
  <c r="R14" i="4"/>
  <c r="R15" i="4"/>
  <c r="W15" i="4" s="1"/>
  <c r="R16" i="4"/>
  <c r="W16" i="4" s="1"/>
  <c r="R17" i="4"/>
  <c r="R18" i="4"/>
  <c r="W18" i="4" s="1"/>
  <c r="R19" i="4"/>
  <c r="W19" i="4" s="1"/>
  <c r="R20" i="4"/>
  <c r="W20" i="4" s="1"/>
  <c r="R21" i="4"/>
  <c r="R22" i="4"/>
  <c r="W22" i="4" s="1"/>
  <c r="R23" i="4"/>
  <c r="W23" i="4" s="1"/>
  <c r="R24" i="4"/>
  <c r="W24" i="4" s="1"/>
  <c r="R25" i="4"/>
  <c r="W25" i="4" s="1"/>
  <c r="R26" i="4"/>
  <c r="R27" i="4"/>
  <c r="W27" i="4" s="1"/>
  <c r="R28" i="4"/>
  <c r="W28" i="4" s="1"/>
  <c r="R29" i="4"/>
  <c r="R30" i="4"/>
  <c r="R31" i="4"/>
  <c r="R32" i="4"/>
  <c r="W32" i="4" s="1"/>
  <c r="O9" i="4"/>
  <c r="O11" i="4"/>
  <c r="X11" i="4" s="1"/>
  <c r="O12" i="4"/>
  <c r="O13" i="4"/>
  <c r="P13" i="4" s="1"/>
  <c r="O14" i="4"/>
  <c r="P14" i="4" s="1"/>
  <c r="O15" i="4"/>
  <c r="X15" i="4" s="1"/>
  <c r="O17" i="4"/>
  <c r="P17" i="4" s="1"/>
  <c r="O18" i="4"/>
  <c r="P18" i="4" s="1"/>
  <c r="O19" i="4"/>
  <c r="O20" i="4"/>
  <c r="X20" i="4" s="1"/>
  <c r="O21" i="4"/>
  <c r="O23" i="4"/>
  <c r="X23" i="4" s="1"/>
  <c r="O24" i="4"/>
  <c r="P24" i="4" s="1"/>
  <c r="O25" i="4"/>
  <c r="P25" i="4" s="1"/>
  <c r="O27" i="4"/>
  <c r="X27" i="4" s="1"/>
  <c r="O28" i="4"/>
  <c r="X28" i="4" s="1"/>
  <c r="O29" i="4"/>
  <c r="O30" i="4"/>
  <c r="P30" i="4" s="1"/>
  <c r="O31" i="4"/>
  <c r="P31" i="4" s="1"/>
  <c r="O32" i="4"/>
  <c r="P32" i="4" s="1"/>
  <c r="M19" i="4"/>
  <c r="L14" i="4"/>
  <c r="L25" i="4"/>
  <c r="L28" i="4"/>
  <c r="K9" i="4"/>
  <c r="T9" i="4" s="1"/>
  <c r="K11" i="4"/>
  <c r="T11" i="4" s="1"/>
  <c r="K12" i="4"/>
  <c r="K13" i="4"/>
  <c r="T13" i="4" s="1"/>
  <c r="K14" i="4"/>
  <c r="T14" i="4" s="1"/>
  <c r="K15" i="4"/>
  <c r="T15" i="4" s="1"/>
  <c r="K17" i="4"/>
  <c r="T17" i="4" s="1"/>
  <c r="K18" i="4"/>
  <c r="T18" i="4" s="1"/>
  <c r="K19" i="4"/>
  <c r="K20" i="4"/>
  <c r="T20" i="4" s="1"/>
  <c r="K21" i="4"/>
  <c r="K23" i="4"/>
  <c r="T23" i="4" s="1"/>
  <c r="K24" i="4"/>
  <c r="T24" i="4" s="1"/>
  <c r="K25" i="4"/>
  <c r="T25" i="4" s="1"/>
  <c r="K27" i="4"/>
  <c r="K28" i="4"/>
  <c r="K29" i="4"/>
  <c r="K30" i="4"/>
  <c r="T30" i="4" s="1"/>
  <c r="K31" i="4"/>
  <c r="T31" i="4" s="1"/>
  <c r="K32" i="4"/>
  <c r="M32" i="4" s="1"/>
  <c r="I9" i="4"/>
  <c r="V10" i="4"/>
  <c r="I11" i="4"/>
  <c r="I12" i="4"/>
  <c r="S12" i="4" s="1"/>
  <c r="V12" i="4" s="1"/>
  <c r="I13" i="4"/>
  <c r="I14" i="4"/>
  <c r="I15" i="4"/>
  <c r="I17" i="4"/>
  <c r="M17" i="4" s="1"/>
  <c r="I18" i="4"/>
  <c r="L18" i="4" s="1"/>
  <c r="I19" i="4"/>
  <c r="S19" i="4" s="1"/>
  <c r="I20" i="4"/>
  <c r="M20" i="4" s="1"/>
  <c r="I21" i="4"/>
  <c r="L21" i="4" s="1"/>
  <c r="I23" i="4"/>
  <c r="L23" i="4" s="1"/>
  <c r="I24" i="4"/>
  <c r="M24" i="4" s="1"/>
  <c r="I25" i="4"/>
  <c r="S25" i="4" s="1"/>
  <c r="I27" i="4"/>
  <c r="S27" i="4" s="1"/>
  <c r="I28" i="4"/>
  <c r="M28" i="4" s="1"/>
  <c r="I29" i="4"/>
  <c r="I30" i="4"/>
  <c r="S30" i="4" s="1"/>
  <c r="I31" i="4"/>
  <c r="S31" i="4" s="1"/>
  <c r="I32" i="4"/>
  <c r="S32" i="4" s="1"/>
  <c r="Y32" i="4" l="1"/>
  <c r="U32" i="4"/>
  <c r="V32" i="4"/>
  <c r="L32" i="4"/>
  <c r="X31" i="4"/>
  <c r="Y31" i="4" s="1"/>
  <c r="M31" i="4"/>
  <c r="V31" i="4"/>
  <c r="U31" i="4"/>
  <c r="L31" i="4"/>
  <c r="X30" i="4"/>
  <c r="Y30" i="4" s="1"/>
  <c r="U30" i="4"/>
  <c r="V30" i="4"/>
  <c r="L30" i="4"/>
  <c r="M30" i="4"/>
  <c r="Y26" i="4"/>
  <c r="U26" i="4"/>
  <c r="V26" i="4" s="1"/>
  <c r="Y27" i="4"/>
  <c r="P27" i="4"/>
  <c r="U27" i="4"/>
  <c r="V27" i="4"/>
  <c r="M27" i="4"/>
  <c r="L27" i="4"/>
  <c r="Y28" i="4"/>
  <c r="P28" i="4"/>
  <c r="S28" i="4"/>
  <c r="L29" i="4"/>
  <c r="Y25" i="4"/>
  <c r="V25" i="4"/>
  <c r="U25" i="4"/>
  <c r="M25" i="4"/>
  <c r="Y29" i="4"/>
  <c r="P29" i="4"/>
  <c r="V29" i="4"/>
  <c r="Y19" i="4"/>
  <c r="V19" i="4"/>
  <c r="U19" i="4"/>
  <c r="L19" i="4"/>
  <c r="Y23" i="4"/>
  <c r="P23" i="4"/>
  <c r="U23" i="4"/>
  <c r="M23" i="4"/>
  <c r="V23" i="4"/>
  <c r="U24" i="4"/>
  <c r="Y24" i="4"/>
  <c r="V24" i="4"/>
  <c r="L24" i="4"/>
  <c r="M21" i="4"/>
  <c r="S21" i="4"/>
  <c r="X17" i="4"/>
  <c r="Y17" i="4" s="1"/>
  <c r="S17" i="4"/>
  <c r="L17" i="4"/>
  <c r="X18" i="4"/>
  <c r="Y18" i="4" s="1"/>
  <c r="S18" i="4"/>
  <c r="M18" i="4"/>
  <c r="Y20" i="4"/>
  <c r="L20" i="4"/>
  <c r="S20" i="4"/>
  <c r="Y22" i="4"/>
  <c r="U22" i="4"/>
  <c r="Y16" i="4"/>
  <c r="U16" i="4"/>
  <c r="Y11" i="4"/>
  <c r="M11" i="4"/>
  <c r="L12" i="4"/>
  <c r="M12" i="4"/>
  <c r="S11" i="4"/>
  <c r="L11" i="4"/>
  <c r="Y12" i="4"/>
  <c r="U12" i="4"/>
  <c r="X13" i="4"/>
  <c r="Y13" i="4" s="1"/>
  <c r="M13" i="4"/>
  <c r="S13" i="4"/>
  <c r="L13" i="4"/>
  <c r="X14" i="4"/>
  <c r="Y14" i="4" s="1"/>
  <c r="M14" i="4"/>
  <c r="S14" i="4"/>
  <c r="Y15" i="4"/>
  <c r="P15" i="4"/>
  <c r="M15" i="4"/>
  <c r="L15" i="4"/>
  <c r="U15" i="4"/>
  <c r="V15" i="4"/>
  <c r="U10" i="4"/>
  <c r="Y9" i="4"/>
  <c r="V9" i="4"/>
  <c r="U9" i="4"/>
  <c r="L9" i="4"/>
  <c r="M9" i="4"/>
  <c r="O8" i="4"/>
  <c r="X8" i="4" s="1"/>
  <c r="K8" i="4"/>
  <c r="U28" i="4" l="1"/>
  <c r="V28" i="4"/>
  <c r="U29" i="4"/>
  <c r="V21" i="4"/>
  <c r="U21" i="4"/>
  <c r="V17" i="4"/>
  <c r="U17" i="4"/>
  <c r="V18" i="4"/>
  <c r="U18" i="4"/>
  <c r="V20" i="4"/>
  <c r="U20" i="4"/>
  <c r="V11" i="4"/>
  <c r="U11" i="4"/>
  <c r="V13" i="4"/>
  <c r="U13" i="4"/>
  <c r="U14" i="4"/>
  <c r="V14" i="4"/>
  <c r="R8" i="4"/>
  <c r="W8" i="4" l="1"/>
  <c r="Y8" i="4" s="1"/>
  <c r="I8" i="4" l="1"/>
  <c r="T8" i="4" l="1"/>
  <c r="M8" i="4" l="1"/>
  <c r="P8" i="4"/>
  <c r="L8" i="4"/>
  <c r="S8" i="4"/>
  <c r="U8" i="4" l="1"/>
  <c r="V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M7" authorId="0" shapeId="0" xr:uid="{00000000-0006-0000-0000-000001000000}">
      <text>
        <r>
          <rPr>
            <sz val="14"/>
            <color indexed="81"/>
            <rFont val="맑은 고딕"/>
            <family val="3"/>
            <charset val="129"/>
            <scheme val="major"/>
          </rPr>
          <t>교육전날 사전숙박:장거리 교육생을 위한 입교전일 숙박</t>
        </r>
      </text>
    </comment>
    <comment ref="V7" authorId="0" shapeId="0" xr:uid="{00000000-0006-0000-0000-000002000000}">
      <text>
        <r>
          <rPr>
            <sz val="14"/>
            <color indexed="81"/>
            <rFont val="맑은 고딕"/>
            <family val="3"/>
            <charset val="129"/>
            <scheme val="major"/>
          </rPr>
          <t>교육전날 사전숙박:장거리 교육생을 위한 입교전일 숙박</t>
        </r>
      </text>
    </comment>
  </commentList>
</comments>
</file>

<file path=xl/sharedStrings.xml><?xml version="1.0" encoding="utf-8"?>
<sst xmlns="http://schemas.openxmlformats.org/spreadsheetml/2006/main" count="213" uniqueCount="148">
  <si>
    <t>2. 교육훈련비 납부방법(교육비, 숙박비, 식비)</t>
    <phoneticPr fontId="1" type="noConversion"/>
  </si>
  <si>
    <t>3. 교육훈련비 영수증 출력방법</t>
    <phoneticPr fontId="1" type="noConversion"/>
  </si>
  <si>
    <t>4. 기 타</t>
    <phoneticPr fontId="1" type="noConversion"/>
  </si>
  <si>
    <t>과정명</t>
    <phoneticPr fontId="1" type="noConversion"/>
  </si>
  <si>
    <t>합숙</t>
    <phoneticPr fontId="1" type="noConversion"/>
  </si>
  <si>
    <t>비합숙</t>
    <phoneticPr fontId="1" type="noConversion"/>
  </si>
  <si>
    <t>식비
(B)</t>
    <phoneticPr fontId="1" type="noConversion"/>
  </si>
  <si>
    <t>교육비
(A)</t>
    <phoneticPr fontId="1" type="noConversion"/>
  </si>
  <si>
    <t>식비
(C)</t>
    <phoneticPr fontId="1" type="noConversion"/>
  </si>
  <si>
    <t>기수</t>
    <phoneticPr fontId="1" type="noConversion"/>
  </si>
  <si>
    <t>현장교육일
(지역)</t>
    <phoneticPr fontId="1" type="noConversion"/>
  </si>
  <si>
    <t>숙박비
(B)</t>
    <phoneticPr fontId="1" type="noConversion"/>
  </si>
  <si>
    <t>교육훈련비 납부 안내문</t>
    <phoneticPr fontId="1" type="noConversion"/>
  </si>
  <si>
    <t>현장교육</t>
    <phoneticPr fontId="1" type="noConversion"/>
  </si>
  <si>
    <t xml:space="preserve">       ※ 현금납부는 불가하며, 반드시 계좌입금만 가능</t>
    <phoneticPr fontId="1" type="noConversion"/>
  </si>
  <si>
    <t xml:space="preserve">      ○ 중복 납부 또는 납부 후 미등록 교육생 발생에 따른 교육훈련비 환불은 우리원 교육훈련비 정산이 완료된 후에 가능</t>
    <phoneticPr fontId="1" type="noConversion"/>
  </si>
  <si>
    <t xml:space="preserve">      ○ 교육수료일 이후부터 출력 가능</t>
    <phoneticPr fontId="1" type="noConversion"/>
  </si>
  <si>
    <t>과정
코드</t>
    <phoneticPr fontId="1" type="noConversion"/>
  </si>
  <si>
    <t xml:space="preserve">(단위 : 원) </t>
    <phoneticPr fontId="1" type="noConversion"/>
  </si>
  <si>
    <t>교육일정
(기간, 합숙)</t>
    <phoneticPr fontId="1" type="noConversion"/>
  </si>
  <si>
    <t>5. 교육훈련비 입금계좌</t>
    <phoneticPr fontId="1" type="noConversion"/>
  </si>
  <si>
    <t>농협  125-01-136731</t>
    <phoneticPr fontId="1" type="noConversion"/>
  </si>
  <si>
    <t>농협  301-0007-4141-61</t>
    <phoneticPr fontId="1" type="noConversion"/>
  </si>
  <si>
    <t>계 좌 번 호</t>
    <phoneticPr fontId="1" type="noConversion"/>
  </si>
  <si>
    <t>예 금 주</t>
    <phoneticPr fontId="1" type="noConversion"/>
  </si>
  <si>
    <t>구   분</t>
    <phoneticPr fontId="1" type="noConversion"/>
  </si>
  <si>
    <t xml:space="preserve">      ○ 교육생이 입금할 때는 중복입금방지를 위해 본인 소속기관 회계담당자와 사전 협의</t>
    <phoneticPr fontId="1" type="noConversion"/>
  </si>
  <si>
    <t>숙박일</t>
    <phoneticPr fontId="1" type="noConversion"/>
  </si>
  <si>
    <t>식사횟수</t>
    <phoneticPr fontId="1" type="noConversion"/>
  </si>
  <si>
    <t>교육일수</t>
    <phoneticPr fontId="1" type="noConversion"/>
  </si>
  <si>
    <t>비합숙
식사횟수</t>
    <phoneticPr fontId="1" type="noConversion"/>
  </si>
  <si>
    <t>타부처, 지자체, 농진청, 산림청, 유관기관, 민간</t>
    <phoneticPr fontId="1" type="noConversion"/>
  </si>
  <si>
    <t>비합숙
총납부액
(A+B)</t>
    <phoneticPr fontId="1" type="noConversion"/>
  </si>
  <si>
    <t>교육형태</t>
    <phoneticPr fontId="1" type="noConversion"/>
  </si>
  <si>
    <t>집합</t>
    <phoneticPr fontId="1" type="noConversion"/>
  </si>
  <si>
    <t>식비</t>
    <phoneticPr fontId="1" type="noConversion"/>
  </si>
  <si>
    <t>교육전날
사전숙박시
총납부액</t>
    <phoneticPr fontId="1" type="noConversion"/>
  </si>
  <si>
    <t>비합숙
총납부액</t>
    <phoneticPr fontId="1" type="noConversion"/>
  </si>
  <si>
    <t>숙박비
(A)</t>
    <phoneticPr fontId="1" type="noConversion"/>
  </si>
  <si>
    <t>총납부액
(A+B)</t>
    <phoneticPr fontId="1" type="noConversion"/>
  </si>
  <si>
    <t>총납부액
(A+B+C)</t>
    <phoneticPr fontId="1" type="noConversion"/>
  </si>
  <si>
    <t>농림축산식품부 소속기관, 농업인</t>
    <phoneticPr fontId="1" type="noConversion"/>
  </si>
  <si>
    <t>합숙</t>
  </si>
  <si>
    <t>공무원</t>
    <phoneticPr fontId="1" type="noConversion"/>
  </si>
  <si>
    <r>
      <t xml:space="preserve"> 예시)과정코드번호+교육생성명 (</t>
    </r>
    <r>
      <rPr>
        <sz val="16"/>
        <color indexed="10"/>
        <rFont val="맑은 고딕"/>
        <family val="3"/>
        <charset val="129"/>
      </rPr>
      <t>201홍길동</t>
    </r>
    <r>
      <rPr>
        <sz val="16"/>
        <color indexed="8"/>
        <rFont val="맑은 고딕"/>
        <family val="3"/>
        <charset val="129"/>
      </rPr>
      <t>)</t>
    </r>
    <phoneticPr fontId="1" type="noConversion"/>
  </si>
  <si>
    <r>
      <t xml:space="preserve">현장교육비
</t>
    </r>
    <r>
      <rPr>
        <b/>
        <sz val="13"/>
        <color indexed="10"/>
        <rFont val="굴림"/>
        <family val="3"/>
        <charset val="129"/>
      </rPr>
      <t>(현장납부, 사전입금불가)</t>
    </r>
    <phoneticPr fontId="1" type="noConversion"/>
  </si>
  <si>
    <t xml:space="preserve">      ○ 입교전날 숙박시(교육전날 사전숙박), 다음날 아침식사는 제공되지 않음</t>
    <phoneticPr fontId="1" type="noConversion"/>
  </si>
  <si>
    <r>
      <t xml:space="preserve">     </t>
    </r>
    <r>
      <rPr>
        <sz val="16"/>
        <color indexed="8"/>
        <rFont val="맑은 고딕"/>
        <family val="3"/>
        <charset val="129"/>
        <scheme val="minor"/>
      </rPr>
      <t xml:space="preserve"> ○</t>
    </r>
    <r>
      <rPr>
        <sz val="16"/>
        <color indexed="57"/>
        <rFont val="맑은 고딕"/>
        <family val="3"/>
        <charset val="129"/>
        <scheme val="minor"/>
      </rPr>
      <t xml:space="preserve"> </t>
    </r>
    <r>
      <rPr>
        <b/>
        <u/>
        <sz val="16"/>
        <color rgb="FFFF0000"/>
        <rFont val="맑은 고딕"/>
        <family val="3"/>
        <charset val="129"/>
        <scheme val="minor"/>
      </rPr>
      <t>현장교육훈련비는 변동될 수 있음</t>
    </r>
    <phoneticPr fontId="1" type="noConversion"/>
  </si>
  <si>
    <r>
      <t xml:space="preserve">      ○ 현장교육훈련비는 교육훈련여비 규정에 의거 </t>
    </r>
    <r>
      <rPr>
        <b/>
        <u/>
        <sz val="16"/>
        <color rgb="FFFF0000"/>
        <rFont val="맑은 고딕"/>
        <family val="3"/>
        <charset val="129"/>
        <scheme val="minor"/>
      </rPr>
      <t>교육생 소속기관에서 교육생에게 지급</t>
    </r>
    <r>
      <rPr>
        <sz val="16"/>
        <color indexed="8"/>
        <rFont val="맑은 고딕"/>
        <family val="3"/>
        <charset val="129"/>
        <scheme val="minor"/>
      </rPr>
      <t xml:space="preserve">하며, 소요되는 비용은 과정별 자치 운영으로 </t>
    </r>
    <r>
      <rPr>
        <b/>
        <u/>
        <sz val="16"/>
        <color indexed="10"/>
        <rFont val="맑은 고딕"/>
        <family val="3"/>
        <charset val="129"/>
        <scheme val="minor"/>
      </rPr>
      <t>현장 납부</t>
    </r>
    <phoneticPr fontId="1" type="noConversion"/>
  </si>
  <si>
    <r>
      <t xml:space="preserve">     </t>
    </r>
    <r>
      <rPr>
        <b/>
        <sz val="16"/>
        <rFont val="맑은 고딕"/>
        <family val="3"/>
        <charset val="129"/>
        <scheme val="major"/>
      </rPr>
      <t xml:space="preserve"> ○ 교육훈련비 납부 안내문을 필히 각 시</t>
    </r>
    <r>
      <rPr>
        <b/>
        <sz val="16"/>
        <rFont val="MS Mincho"/>
        <family val="3"/>
        <charset val="1"/>
      </rPr>
      <t>․</t>
    </r>
    <r>
      <rPr>
        <b/>
        <sz val="16"/>
        <rFont val="맑은 고딕"/>
        <family val="3"/>
        <charset val="129"/>
        <scheme val="major"/>
      </rPr>
      <t xml:space="preserve">군으로 통보하여 </t>
    </r>
    <r>
      <rPr>
        <b/>
        <u/>
        <sz val="16"/>
        <rFont val="맑은 고딕"/>
        <family val="3"/>
        <charset val="129"/>
        <scheme val="major"/>
      </rPr>
      <t>교육비 및 숙박비·식비가 입교 전</t>
    </r>
    <r>
      <rPr>
        <b/>
        <sz val="16"/>
        <rFont val="맑은 고딕"/>
        <family val="3"/>
        <charset val="129"/>
        <scheme val="major"/>
      </rPr>
      <t>에 입금될 수 있도록 협조</t>
    </r>
    <phoneticPr fontId="1" type="noConversion"/>
  </si>
  <si>
    <r>
      <t xml:space="preserve">     </t>
    </r>
    <r>
      <rPr>
        <b/>
        <sz val="16"/>
        <rFont val="맑은 고딕"/>
        <family val="3"/>
        <charset val="129"/>
        <scheme val="major"/>
      </rPr>
      <t xml:space="preserve"> ○ </t>
    </r>
    <r>
      <rPr>
        <b/>
        <sz val="16"/>
        <rFont val="맑은 고딕"/>
        <family val="3"/>
        <charset val="129"/>
      </rPr>
      <t>교육비 입금시 반드시 교육생이 소속된 기관별로 지정된 계좌에 입금</t>
    </r>
    <phoneticPr fontId="1" type="noConversion"/>
  </si>
  <si>
    <r>
      <t xml:space="preserve">      </t>
    </r>
    <r>
      <rPr>
        <sz val="16"/>
        <rFont val="맑은 고딕"/>
        <family val="3"/>
        <charset val="129"/>
      </rPr>
      <t>○</t>
    </r>
    <r>
      <rPr>
        <sz val="16"/>
        <color indexed="10"/>
        <rFont val="맑은 고딕"/>
        <family val="3"/>
        <charset val="129"/>
      </rPr>
      <t xml:space="preserve"> </t>
    </r>
    <r>
      <rPr>
        <b/>
        <u/>
        <sz val="16"/>
        <color indexed="10"/>
        <rFont val="맑은 고딕"/>
        <family val="3"/>
        <charset val="129"/>
      </rPr>
      <t>교육입교 전날까지</t>
    </r>
    <r>
      <rPr>
        <sz val="16"/>
        <color indexed="10"/>
        <rFont val="맑은 고딕"/>
        <family val="3"/>
        <charset val="129"/>
      </rPr>
      <t xml:space="preserve"> </t>
    </r>
    <r>
      <rPr>
        <sz val="16"/>
        <rFont val="맑은 고딕"/>
        <family val="3"/>
        <charset val="129"/>
      </rPr>
      <t xml:space="preserve">과정별 지정 계좌로 </t>
    </r>
    <r>
      <rPr>
        <sz val="16"/>
        <color indexed="10"/>
        <rFont val="맑은 고딕"/>
        <family val="3"/>
        <charset val="129"/>
      </rPr>
      <t>과정코드번호</t>
    </r>
    <r>
      <rPr>
        <sz val="16"/>
        <rFont val="맑은 고딕"/>
        <family val="3"/>
        <charset val="129"/>
      </rPr>
      <t>와</t>
    </r>
    <r>
      <rPr>
        <sz val="16"/>
        <color indexed="10"/>
        <rFont val="맑은 고딕"/>
        <family val="3"/>
        <charset val="129"/>
      </rPr>
      <t xml:space="preserve"> 교육생 명의</t>
    </r>
    <r>
      <rPr>
        <sz val="16"/>
        <rFont val="맑은 고딕"/>
        <family val="3"/>
        <charset val="129"/>
      </rPr>
      <t>로 입금(</t>
    </r>
    <r>
      <rPr>
        <u/>
        <sz val="16"/>
        <rFont val="맑은 고딕"/>
        <family val="3"/>
        <charset val="129"/>
      </rPr>
      <t>현장교육비 제외</t>
    </r>
    <r>
      <rPr>
        <sz val="16"/>
        <rFont val="맑은 고딕"/>
        <family val="3"/>
        <charset val="129"/>
      </rPr>
      <t>)</t>
    </r>
    <phoneticPr fontId="1" type="noConversion"/>
  </si>
  <si>
    <r>
      <rPr>
        <sz val="16"/>
        <color indexed="17"/>
        <rFont val="맑은 고딕"/>
        <family val="3"/>
        <charset val="129"/>
        <scheme val="minor"/>
      </rPr>
      <t xml:space="preserve">      </t>
    </r>
    <r>
      <rPr>
        <b/>
        <sz val="16"/>
        <color rgb="FF0000CC"/>
        <rFont val="맑은 고딕"/>
        <family val="3"/>
        <charset val="129"/>
        <scheme val="minor"/>
      </rPr>
      <t xml:space="preserve">○ 교육비 1일 50,000원, 숙박비 1박 22,000원(교육전날 사전숙박 시 22,000원추가), 식비 1식 5,500원   </t>
    </r>
    <r>
      <rPr>
        <sz val="16"/>
        <color rgb="FF0000CC"/>
        <rFont val="맑은 고딕"/>
        <family val="3"/>
        <charset val="129"/>
        <scheme val="minor"/>
      </rPr>
      <t>* 1인1실 숙박비(22,000원)/ 2인1실 숙박비(11,000원)</t>
    </r>
    <phoneticPr fontId="1" type="noConversion"/>
  </si>
  <si>
    <t xml:space="preserve">      ○ 교육훈련비 관련문의(운영지원과) : (061)338-1027   , 교육과정문의(교육운영과) : (061)338-1065  , 숙박관련문의(교육운영과) : 061)338-1065</t>
    <phoneticPr fontId="1" type="noConversion"/>
  </si>
  <si>
    <t xml:space="preserve">      ○ 농식품인재개발원 고유번호 : 124-83-01894</t>
    <phoneticPr fontId="1" type="noConversion"/>
  </si>
  <si>
    <t xml:space="preserve">        - 우리원 홈페이지(http://www.ahi.go.kr) 로그인 → 교육신청/열람 → 교육수료확인 → 집합교육 학습 이력 → 교육훈련비영수증(과정 확인 후) 출력</t>
    <phoneticPr fontId="1" type="noConversion"/>
  </si>
  <si>
    <t>농식품인재개발원</t>
    <phoneticPr fontId="1" type="noConversion"/>
  </si>
  <si>
    <t>비 공무원(유관기관, 단체 및 농업인)</t>
    <phoneticPr fontId="1" type="noConversion"/>
  </si>
  <si>
    <t>1. 과정별 교육훈련비(2026년 9월 과정)</t>
    <phoneticPr fontId="1" type="noConversion"/>
  </si>
  <si>
    <t>농관원 6급(팀장) 리더십(1-1)</t>
  </si>
  <si>
    <t>비료 품질관리(1-1)</t>
  </si>
  <si>
    <t>미래식품산업과 푸드테크(2-2)</t>
  </si>
  <si>
    <t>농관원 조직 소통역량 강화(2-2)</t>
  </si>
  <si>
    <t>데이터 이해와 인포그래픽 디자인(1-1)</t>
  </si>
  <si>
    <t>양봉산업의 이해(2-2)</t>
  </si>
  <si>
    <t>5급승진후보자 역량강화(4-3)</t>
  </si>
  <si>
    <t>귀농·귀촌과 인생설계(4-3)</t>
  </si>
  <si>
    <t>농식품 인공지능(AI) 역량 강화(기초)(10-7)</t>
  </si>
  <si>
    <t>농업경영체 등록관리 조사 실무(1-1)</t>
  </si>
  <si>
    <t>미래농업의 이해(2-2)</t>
  </si>
  <si>
    <t>농촌재생사업 역량강화(1-1)</t>
  </si>
  <si>
    <t>행정업무 역량향상(2-2)</t>
  </si>
  <si>
    <t>건강한 반려문화 확산(2-2)</t>
  </si>
  <si>
    <t>농식품공무원 인문소양(3-2)</t>
  </si>
  <si>
    <t>6차산업 활성화(농촌융복합)(2-1)</t>
  </si>
  <si>
    <t>좋은 보고서 만들기(2-2)</t>
  </si>
  <si>
    <t>901</t>
    <phoneticPr fontId="1" type="noConversion"/>
  </si>
  <si>
    <t>902</t>
    <phoneticPr fontId="1" type="noConversion"/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</si>
  <si>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</si>
  <si>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</si>
  <si>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</si>
  <si>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</si>
  <si>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</si>
  <si>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</si>
  <si>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</si>
  <si>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</si>
  <si>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</si>
  <si>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</si>
  <si>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</si>
  <si>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</si>
  <si>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</si>
  <si>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</si>
  <si>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</si>
  <si>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</si>
  <si>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</si>
  <si>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</si>
  <si>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</si>
  <si>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</si>
  <si>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</si>
  <si>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</si>
  <si>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</si>
  <si>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집합</t>
    <phoneticPr fontId="1" type="noConversion"/>
  </si>
  <si>
    <t>8.31.~9.02.
(3일, 자율)</t>
    <phoneticPr fontId="1" type="noConversion"/>
  </si>
  <si>
    <t xml:space="preserve">국제농업 통상과 농업협력(1-1)  </t>
    <phoneticPr fontId="1" type="noConversion"/>
  </si>
  <si>
    <t>엑셀 실무(3-3)</t>
    <phoneticPr fontId="1" type="noConversion"/>
  </si>
  <si>
    <t>드론운용 심화과정(2-1)</t>
    <phoneticPr fontId="1" type="noConversion"/>
  </si>
  <si>
    <t>쌀 가공식품 소비 활성화 실무(1-1)</t>
    <phoneticPr fontId="1" type="noConversion"/>
  </si>
  <si>
    <t>과장급 리더십 아카데미(4-3)
*원외교육(세종)</t>
    <phoneticPr fontId="1" type="noConversion"/>
  </si>
  <si>
    <t>9.02.~9.04.
(3일, 자율)</t>
    <phoneticPr fontId="1" type="noConversion"/>
  </si>
  <si>
    <t>9.2.
(1일, 비합숙)</t>
    <phoneticPr fontId="1" type="noConversion"/>
  </si>
  <si>
    <t>농업금융정책의 이해(1-1)
*원외교육(세종)</t>
    <phoneticPr fontId="1" type="noConversion"/>
  </si>
  <si>
    <t>9.02.~9.03.
(2일, 비합숙)</t>
    <phoneticPr fontId="1" type="noConversion"/>
  </si>
  <si>
    <t>9.08.~9.09.
(2일, 비합숙)</t>
    <phoneticPr fontId="1" type="noConversion"/>
  </si>
  <si>
    <t>온라인
(재택)</t>
    <phoneticPr fontId="1" type="noConversion"/>
  </si>
  <si>
    <t>9.07.~9.09.
(3일, 자율)</t>
    <phoneticPr fontId="1" type="noConversion"/>
  </si>
  <si>
    <t>9.07.~9.11.
(5일, 자율)</t>
    <phoneticPr fontId="1" type="noConversion"/>
  </si>
  <si>
    <t>9.08.~9.11.
(4일, 자율)</t>
    <phoneticPr fontId="1" type="noConversion"/>
  </si>
  <si>
    <t>9.09.~9.11.
(3일, 자율)</t>
    <phoneticPr fontId="1" type="noConversion"/>
  </si>
  <si>
    <t>9.16.~9.18.
(3일, 자율)</t>
    <phoneticPr fontId="1" type="noConversion"/>
  </si>
  <si>
    <t>병해충 분류진단 실무(2-2)
*원외교육(김천)</t>
    <phoneticPr fontId="1" type="noConversion"/>
  </si>
  <si>
    <t>9.16.~9.18.
(3일, 비합숙)</t>
    <phoneticPr fontId="1" type="noConversion"/>
  </si>
  <si>
    <t>9.15.~9.18.
(4일, 자율)</t>
    <phoneticPr fontId="1" type="noConversion"/>
  </si>
  <si>
    <t>9.16.
(1일, 비합숙)</t>
    <phoneticPr fontId="1" type="noConversion"/>
  </si>
  <si>
    <t>과장후보자 역량강화 레벨업(7-6)
*원외교육(세종)</t>
    <phoneticPr fontId="1" type="noConversion"/>
  </si>
  <si>
    <t>9.28.~9.30.
(3일, 자율)</t>
    <phoneticPr fontId="1" type="noConversion"/>
  </si>
  <si>
    <t>9.28.~10.02.
(5일, 자율)</t>
    <phoneticPr fontId="1" type="noConversion"/>
  </si>
  <si>
    <t>9.30.~10.02.
(3일, 자율)</t>
    <phoneticPr fontId="1" type="noConversion"/>
  </si>
  <si>
    <t>집합
(원외)</t>
    <phoneticPr fontId="1" type="noConversion"/>
  </si>
  <si>
    <t>9.9.(나주시)
9.10.(영광군)</t>
  </si>
  <si>
    <t>70,000원
(체험비 50,000원, 식대 20,000원)</t>
    <phoneticPr fontId="1" type="noConversion"/>
  </si>
  <si>
    <t>13,000원
(체험비)</t>
    <phoneticPr fontId="1" type="noConversion"/>
  </si>
  <si>
    <t>50,000원
(체험비)</t>
    <phoneticPr fontId="1" type="noConversion"/>
  </si>
  <si>
    <t>9.10.
(나주시)</t>
  </si>
  <si>
    <t>17,000원
(체험비)</t>
    <phoneticPr fontId="1" type="noConversion"/>
  </si>
  <si>
    <t>9.1.
(보성군)</t>
    <phoneticPr fontId="1" type="noConversion"/>
  </si>
  <si>
    <t>-</t>
    <phoneticPr fontId="1" type="noConversion"/>
  </si>
  <si>
    <t>9.8.
(순천시)</t>
    <phoneticPr fontId="1" type="noConversion"/>
  </si>
  <si>
    <t>9.17.
(순천시)</t>
    <phoneticPr fontId="1" type="noConversion"/>
  </si>
  <si>
    <t>9.3.
(여수시)</t>
    <phoneticPr fontId="1" type="noConversion"/>
  </si>
  <si>
    <t>9.10.
(함평군)</t>
    <phoneticPr fontId="1" type="noConversion"/>
  </si>
  <si>
    <t>9.8.
(순창군)</t>
    <phoneticPr fontId="1" type="noConversion"/>
  </si>
  <si>
    <t>9.17.
(광주특별시)</t>
    <phoneticPr fontId="1" type="noConversion"/>
  </si>
  <si>
    <t>10.1.
(해남군)</t>
    <phoneticPr fontId="1" type="noConversion"/>
  </si>
  <si>
    <t>15,000원
(체험비)</t>
  </si>
  <si>
    <t>10.1.~10.2.
(나주시)</t>
  </si>
  <si>
    <t>26,000원
(식비)</t>
    <phoneticPr fontId="1" type="noConversion"/>
  </si>
  <si>
    <t>25,000원
(체험비)</t>
    <phoneticPr fontId="1" type="noConversion"/>
  </si>
  <si>
    <t>20,000원
(체험비)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</si>
</sst>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6"/>
      <name val="HY헤드라인M"/>
      <family val="1"/>
      <charset val="129"/>
    </font>
    <font>
      <sz val="13"/>
      <name val="굴림"/>
      <family val="3"/>
      <charset val="129"/>
    </font>
    <font>
      <b/>
      <sz val="13"/>
      <name val="굴림"/>
      <family val="3"/>
      <charset val="129"/>
    </font>
    <font>
      <sz val="16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16"/>
      <color indexed="10"/>
      <name val="맑은 고딕"/>
      <family val="3"/>
      <charset val="129"/>
    </font>
    <font>
      <b/>
      <u/>
      <sz val="16"/>
      <color indexed="10"/>
      <name val="맑은 고딕"/>
      <family val="3"/>
      <charset val="129"/>
    </font>
    <font>
      <b/>
      <sz val="13"/>
      <color indexed="1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 tint="0.499984740745262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sz val="16"/>
      <color rgb="FF00B050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6"/>
      <color rgb="FF000000"/>
      <name val="맑은 고딕"/>
      <family val="3"/>
      <charset val="129"/>
      <scheme val="major"/>
    </font>
    <font>
      <sz val="16"/>
      <color rgb="FFFF0000"/>
      <name val="맑은 고딕"/>
      <family val="3"/>
      <charset val="129"/>
      <scheme val="major"/>
    </font>
    <font>
      <sz val="16"/>
      <color rgb="FF000000"/>
      <name val="맑은 고딕"/>
      <family val="3"/>
      <charset val="129"/>
      <scheme val="major"/>
    </font>
    <font>
      <sz val="16"/>
      <color indexed="8"/>
      <name val="맑은 고딕"/>
      <family val="3"/>
      <charset val="129"/>
      <scheme val="major"/>
    </font>
    <font>
      <b/>
      <sz val="16"/>
      <color rgb="FF00B050"/>
      <name val="맑은 고딕"/>
      <family val="3"/>
      <charset val="129"/>
      <scheme val="major"/>
    </font>
    <font>
      <sz val="13"/>
      <color theme="1"/>
      <name val="굴림"/>
      <family val="3"/>
      <charset val="129"/>
    </font>
    <font>
      <b/>
      <sz val="13"/>
      <color theme="1"/>
      <name val="굴림"/>
      <family val="3"/>
      <charset val="129"/>
    </font>
    <font>
      <sz val="13"/>
      <color rgb="FF000000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3"/>
      <color rgb="FFFF0000"/>
      <name val="굴림"/>
      <family val="3"/>
      <charset val="129"/>
    </font>
    <font>
      <b/>
      <sz val="26"/>
      <color theme="1"/>
      <name val="맑은 고딕"/>
      <family val="3"/>
      <charset val="129"/>
      <scheme val="minor"/>
    </font>
    <font>
      <sz val="16"/>
      <color theme="1"/>
      <name val="굴림"/>
      <family val="3"/>
      <charset val="129"/>
    </font>
    <font>
      <sz val="16"/>
      <name val="굴림"/>
      <family val="3"/>
      <charset val="129"/>
    </font>
    <font>
      <sz val="12"/>
      <name val="굴림"/>
      <family val="3"/>
      <charset val="129"/>
    </font>
    <font>
      <sz val="11"/>
      <color theme="1"/>
      <name val="굴림"/>
      <family val="3"/>
      <charset val="129"/>
    </font>
    <font>
      <sz val="16"/>
      <color rgb="FF00B050"/>
      <name val="맑은 고딕"/>
      <family val="3"/>
      <charset val="129"/>
      <scheme val="minor"/>
    </font>
    <font>
      <sz val="16"/>
      <color indexed="17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  <font>
      <b/>
      <u/>
      <sz val="16"/>
      <color indexed="10"/>
      <name val="맑은 고딕"/>
      <family val="3"/>
      <charset val="129"/>
      <scheme val="minor"/>
    </font>
    <font>
      <sz val="16"/>
      <color indexed="57"/>
      <name val="맑은 고딕"/>
      <family val="3"/>
      <charset val="129"/>
      <scheme val="minor"/>
    </font>
    <font>
      <b/>
      <u/>
      <sz val="16"/>
      <color rgb="FFFF0000"/>
      <name val="맑은 고딕"/>
      <family val="3"/>
      <charset val="129"/>
      <scheme val="minor"/>
    </font>
    <font>
      <sz val="16"/>
      <color rgb="FF0000CC"/>
      <name val="맑은 고딕"/>
      <family val="3"/>
      <charset val="129"/>
      <scheme val="minor"/>
    </font>
    <font>
      <b/>
      <sz val="16"/>
      <color rgb="FF0000CC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b/>
      <sz val="16"/>
      <name val="MS Mincho"/>
      <family val="3"/>
      <charset val="1"/>
    </font>
    <font>
      <b/>
      <u/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</font>
    <font>
      <u/>
      <sz val="16"/>
      <name val="맑은 고딕"/>
      <family val="3"/>
      <charset val="129"/>
    </font>
    <font>
      <sz val="13"/>
      <color theme="1"/>
      <name val="맑은 고딕"/>
      <family val="3"/>
      <charset val="129"/>
      <scheme val="major"/>
    </font>
    <font>
      <sz val="14"/>
      <color indexed="8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FF0000"/>
      </right>
      <top/>
      <bottom/>
      <diagonal/>
    </border>
  </borders>
  <cellStyleXfs count="4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/>
  </cellStyleXfs>
  <cellXfs count="127">
    <xf numFmtId="0" fontId="0" fillId="0" borderId="0" xfId="0">
      <alignment vertical="center"/>
    </xf>
    <xf numFmtId="0" fontId="13" fillId="0" borderId="0" xfId="0" applyFont="1" applyAlignment="1">
      <alignment horizontal="center" vertical="center"/>
    </xf>
    <xf numFmtId="0" fontId="3" fillId="0" borderId="0" xfId="3" applyFont="1" applyAlignment="1">
      <alignment horizontal="left" vertical="center" shrinkToFi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41" fontId="17" fillId="0" borderId="0" xfId="0" applyNumberFormat="1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9" fillId="0" borderId="0" xfId="0" applyFont="1" applyAlignment="1">
      <alignment horizontal="left" vertical="center" wrapText="1"/>
    </xf>
    <xf numFmtId="0" fontId="22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19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5" fillId="0" borderId="0" xfId="0" applyFont="1">
      <alignment vertical="center"/>
    </xf>
    <xf numFmtId="0" fontId="26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1" fontId="26" fillId="0" borderId="1" xfId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26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1" fontId="26" fillId="0" borderId="0" xfId="1" applyFont="1" applyFill="1" applyBorder="1" applyAlignment="1">
      <alignment horizontal="center" vertical="center" wrapText="1"/>
    </xf>
    <xf numFmtId="41" fontId="4" fillId="0" borderId="0" xfId="1" applyFont="1" applyFill="1" applyBorder="1" applyAlignment="1">
      <alignment horizontal="center" vertical="center" wrapText="1"/>
    </xf>
    <xf numFmtId="41" fontId="32" fillId="0" borderId="0" xfId="1" applyFont="1" applyFill="1" applyBorder="1" applyAlignment="1">
      <alignment horizontal="center" vertical="center" wrapText="1"/>
    </xf>
    <xf numFmtId="41" fontId="32" fillId="0" borderId="0" xfId="1" applyFont="1" applyBorder="1" applyAlignment="1">
      <alignment horizontal="center" vertical="center" wrapText="1"/>
    </xf>
    <xf numFmtId="41" fontId="33" fillId="0" borderId="0" xfId="1" applyFont="1" applyBorder="1" applyAlignment="1">
      <alignment horizontal="center" vertical="center"/>
    </xf>
    <xf numFmtId="0" fontId="32" fillId="0" borderId="0" xfId="0" applyFont="1">
      <alignment vertical="center"/>
    </xf>
    <xf numFmtId="41" fontId="33" fillId="0" borderId="0" xfId="1" applyFont="1" applyFill="1" applyBorder="1" applyAlignment="1">
      <alignment horizontal="center" vertical="center"/>
    </xf>
    <xf numFmtId="41" fontId="33" fillId="0" borderId="0" xfId="1" applyFont="1" applyFill="1" applyBorder="1" applyAlignment="1">
      <alignment horizontal="center" vertical="center" wrapText="1"/>
    </xf>
    <xf numFmtId="41" fontId="26" fillId="0" borderId="0" xfId="1" applyFont="1" applyBorder="1" applyAlignment="1">
      <alignment horizontal="center" vertical="center" wrapText="1"/>
    </xf>
    <xf numFmtId="41" fontId="4" fillId="0" borderId="0" xfId="1" applyFont="1" applyBorder="1" applyAlignment="1">
      <alignment horizontal="center" vertical="center"/>
    </xf>
    <xf numFmtId="41" fontId="4" fillId="0" borderId="0" xfId="1" applyFont="1" applyFill="1" applyBorder="1" applyAlignment="1">
      <alignment horizontal="center" vertical="center"/>
    </xf>
    <xf numFmtId="41" fontId="5" fillId="0" borderId="0" xfId="1" applyFont="1" applyFill="1" applyBorder="1" applyAlignment="1">
      <alignment horizontal="center" vertical="center" wrapText="1"/>
    </xf>
    <xf numFmtId="41" fontId="0" fillId="0" borderId="0" xfId="0" applyNumberFormat="1">
      <alignment vertical="center"/>
    </xf>
    <xf numFmtId="0" fontId="34" fillId="0" borderId="0" xfId="0" applyFont="1" applyAlignment="1">
      <alignment horizontal="left" vertical="center" wrapText="1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6" fillId="0" borderId="41" xfId="0" applyFont="1" applyBorder="1">
      <alignment vertical="center"/>
    </xf>
    <xf numFmtId="0" fontId="13" fillId="0" borderId="0" xfId="0" applyFont="1">
      <alignment vertical="center"/>
    </xf>
    <xf numFmtId="41" fontId="13" fillId="0" borderId="0" xfId="1" applyFont="1" applyFill="1" applyBorder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3" fontId="5" fillId="3" borderId="29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50" fillId="0" borderId="1" xfId="0" applyNumberFormat="1" applyFont="1" applyBorder="1" applyAlignment="1">
      <alignment horizontal="center" vertical="center" wrapText="1"/>
    </xf>
    <xf numFmtId="3" fontId="50" fillId="0" borderId="1" xfId="0" applyNumberFormat="1" applyFont="1" applyFill="1" applyBorder="1" applyAlignment="1">
      <alignment horizontal="center" vertical="center" wrapText="1"/>
    </xf>
    <xf numFmtId="49" fontId="26" fillId="0" borderId="36" xfId="0" applyNumberFormat="1" applyFont="1" applyFill="1" applyBorder="1" applyAlignment="1">
      <alignment horizontal="center" vertical="center" wrapText="1"/>
    </xf>
    <xf numFmtId="3" fontId="26" fillId="0" borderId="1" xfId="0" applyNumberFormat="1" applyFont="1" applyFill="1" applyBorder="1" applyAlignment="1">
      <alignment horizontal="center" vertical="center" wrapText="1"/>
    </xf>
    <xf numFmtId="0" fontId="3" fillId="0" borderId="0" xfId="3" applyFont="1" applyAlignment="1">
      <alignment horizontal="left" vertical="center" shrinkToFit="1"/>
    </xf>
    <xf numFmtId="0" fontId="26" fillId="0" borderId="1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27" fillId="0" borderId="30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6" fillId="0" borderId="36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0" fontId="20" fillId="4" borderId="9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/>
    </xf>
    <xf numFmtId="0" fontId="20" fillId="4" borderId="19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20" fillId="4" borderId="21" xfId="0" applyFont="1" applyFill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center" vertical="center"/>
    </xf>
    <xf numFmtId="0" fontId="20" fillId="4" borderId="25" xfId="0" applyFont="1" applyFill="1" applyBorder="1" applyAlignment="1">
      <alignment horizontal="center" vertical="center"/>
    </xf>
    <xf numFmtId="0" fontId="20" fillId="4" borderId="26" xfId="0" applyFont="1" applyFill="1" applyBorder="1" applyAlignment="1">
      <alignment horizontal="center" vertical="center"/>
    </xf>
    <xf numFmtId="0" fontId="20" fillId="4" borderId="27" xfId="0" applyFont="1" applyFill="1" applyBorder="1" applyAlignment="1">
      <alignment horizontal="center" vertical="center"/>
    </xf>
    <xf numFmtId="0" fontId="20" fillId="4" borderId="28" xfId="0" applyFont="1" applyFill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_Sheet1" xfId="3" xr:uid="{00000000-0005-0000-0000-00000300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9"/>
  <sheetViews>
    <sheetView tabSelected="1" zoomScale="70" zoomScaleNormal="70" zoomScaleSheetLayoutView="85" workbookViewId="0">
      <pane xSplit="5" ySplit="7" topLeftCell="F8" activePane="bottomRight" state="frozen"/>
      <selection pane="topRight" activeCell="E1" sqref="E1"/>
      <selection pane="bottomLeft" activeCell="A8" sqref="A8"/>
      <selection pane="bottomRight" activeCell="A2" sqref="A2:Y2"/>
    </sheetView>
  </sheetViews>
  <sheetFormatPr defaultRowHeight="16.5" x14ac:dyDescent="0.3"/>
  <cols>
    <col min="1" max="1" width="6.625" customWidth="1"/>
    <col min="2" max="2" width="12" customWidth="1"/>
    <col min="3" max="3" width="45.875" customWidth="1"/>
    <col min="4" max="4" width="5.25" customWidth="1"/>
    <col min="5" max="5" width="16.375" customWidth="1"/>
    <col min="6" max="6" width="22.625" customWidth="1"/>
    <col min="7" max="7" width="33.75" bestFit="1" customWidth="1"/>
    <col min="8" max="8" width="10.375" hidden="1" customWidth="1"/>
    <col min="9" max="9" width="10.375" customWidth="1"/>
    <col min="10" max="10" width="10.375" hidden="1" customWidth="1"/>
    <col min="11" max="11" width="12.5" bestFit="1" customWidth="1"/>
    <col min="12" max="12" width="13.75" bestFit="1" customWidth="1"/>
    <col min="13" max="13" width="13.25" customWidth="1"/>
    <col min="14" max="14" width="10.375" hidden="1" customWidth="1"/>
    <col min="15" max="15" width="10.375" customWidth="1"/>
    <col min="16" max="16" width="11.75" customWidth="1"/>
    <col min="17" max="17" width="10.375" hidden="1" customWidth="1"/>
    <col min="18" max="20" width="10.375" customWidth="1"/>
    <col min="21" max="21" width="11.875" customWidth="1"/>
    <col min="22" max="22" width="13.125" customWidth="1"/>
    <col min="23" max="24" width="10.75" customWidth="1"/>
    <col min="25" max="25" width="11.875" customWidth="1"/>
  </cols>
  <sheetData>
    <row r="1" spans="1:26" ht="20.25" x14ac:dyDescent="0.3">
      <c r="A1" s="77"/>
      <c r="B1" s="77"/>
      <c r="C1" s="77"/>
      <c r="D1" s="2"/>
    </row>
    <row r="2" spans="1:26" ht="39" x14ac:dyDescent="0.3">
      <c r="A2" s="98" t="s">
        <v>12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</row>
    <row r="3" spans="1:26" ht="12.75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3"/>
      <c r="N3" s="1"/>
      <c r="O3" s="100"/>
      <c r="P3" s="100"/>
      <c r="Q3" s="100"/>
      <c r="R3" s="100"/>
      <c r="S3" s="100"/>
      <c r="W3" s="99"/>
      <c r="X3" s="99"/>
      <c r="Y3" s="99"/>
    </row>
    <row r="4" spans="1:26" ht="24.95" customHeight="1" thickBot="1" x14ac:dyDescent="0.35">
      <c r="A4" s="6" t="s">
        <v>58</v>
      </c>
      <c r="B4" s="6"/>
      <c r="C4" s="3"/>
      <c r="D4" s="4"/>
      <c r="E4" s="4"/>
      <c r="F4" s="4"/>
      <c r="G4" s="4"/>
      <c r="H4" s="4"/>
      <c r="I4" s="5"/>
      <c r="J4" s="5"/>
      <c r="K4" s="5"/>
      <c r="L4" s="5"/>
      <c r="M4" s="5"/>
      <c r="N4" s="1"/>
      <c r="O4" s="3"/>
      <c r="P4" s="3"/>
      <c r="Q4" s="3"/>
      <c r="R4" s="3"/>
      <c r="S4" s="3"/>
      <c r="W4" s="89" t="s">
        <v>18</v>
      </c>
      <c r="X4" s="89"/>
      <c r="Y4" s="89"/>
    </row>
    <row r="5" spans="1:26" ht="36.75" customHeight="1" x14ac:dyDescent="0.3">
      <c r="A5" s="95" t="s">
        <v>17</v>
      </c>
      <c r="B5" s="102" t="s">
        <v>33</v>
      </c>
      <c r="C5" s="86" t="s">
        <v>3</v>
      </c>
      <c r="D5" s="86" t="s">
        <v>9</v>
      </c>
      <c r="E5" s="83" t="s">
        <v>19</v>
      </c>
      <c r="F5" s="90" t="s">
        <v>13</v>
      </c>
      <c r="G5" s="91"/>
      <c r="H5" s="80" t="s">
        <v>41</v>
      </c>
      <c r="I5" s="104"/>
      <c r="J5" s="81"/>
      <c r="K5" s="81"/>
      <c r="L5" s="81"/>
      <c r="M5" s="81"/>
      <c r="N5" s="81"/>
      <c r="O5" s="81"/>
      <c r="P5" s="81"/>
      <c r="Q5" s="82"/>
      <c r="R5" s="80" t="s">
        <v>31</v>
      </c>
      <c r="S5" s="81"/>
      <c r="T5" s="81"/>
      <c r="U5" s="81"/>
      <c r="V5" s="81"/>
      <c r="W5" s="81"/>
      <c r="X5" s="81"/>
      <c r="Y5" s="82"/>
    </row>
    <row r="6" spans="1:26" ht="36.75" customHeight="1" x14ac:dyDescent="0.3">
      <c r="A6" s="96"/>
      <c r="B6" s="103"/>
      <c r="C6" s="87"/>
      <c r="D6" s="87"/>
      <c r="E6" s="84"/>
      <c r="F6" s="92"/>
      <c r="G6" s="93"/>
      <c r="H6" s="94" t="s">
        <v>42</v>
      </c>
      <c r="I6" s="78"/>
      <c r="J6" s="78"/>
      <c r="K6" s="78"/>
      <c r="L6" s="78"/>
      <c r="M6" s="78"/>
      <c r="N6" s="69"/>
      <c r="O6" s="78" t="s">
        <v>5</v>
      </c>
      <c r="P6" s="79"/>
      <c r="Q6" s="21"/>
      <c r="R6" s="101" t="s">
        <v>4</v>
      </c>
      <c r="S6" s="78"/>
      <c r="T6" s="78"/>
      <c r="U6" s="78"/>
      <c r="V6" s="78"/>
      <c r="W6" s="78" t="s">
        <v>5</v>
      </c>
      <c r="X6" s="78"/>
      <c r="Y6" s="79"/>
    </row>
    <row r="7" spans="1:26" ht="57.75" customHeight="1" x14ac:dyDescent="0.3">
      <c r="A7" s="97"/>
      <c r="B7" s="103"/>
      <c r="C7" s="88"/>
      <c r="D7" s="88"/>
      <c r="E7" s="85"/>
      <c r="F7" s="22" t="s">
        <v>10</v>
      </c>
      <c r="G7" s="23" t="s">
        <v>45</v>
      </c>
      <c r="H7" s="24" t="s">
        <v>27</v>
      </c>
      <c r="I7" s="25" t="s">
        <v>38</v>
      </c>
      <c r="J7" s="26" t="s">
        <v>28</v>
      </c>
      <c r="K7" s="27" t="s">
        <v>6</v>
      </c>
      <c r="L7" s="28" t="s">
        <v>39</v>
      </c>
      <c r="M7" s="28" t="s">
        <v>36</v>
      </c>
      <c r="N7" s="29" t="s">
        <v>30</v>
      </c>
      <c r="O7" s="27" t="s">
        <v>35</v>
      </c>
      <c r="P7" s="30" t="s">
        <v>37</v>
      </c>
      <c r="Q7" s="31" t="s">
        <v>29</v>
      </c>
      <c r="R7" s="32" t="s">
        <v>7</v>
      </c>
      <c r="S7" s="27" t="s">
        <v>11</v>
      </c>
      <c r="T7" s="27" t="s">
        <v>8</v>
      </c>
      <c r="U7" s="28" t="s">
        <v>40</v>
      </c>
      <c r="V7" s="28" t="s">
        <v>36</v>
      </c>
      <c r="W7" s="27" t="s">
        <v>7</v>
      </c>
      <c r="X7" s="27" t="s">
        <v>6</v>
      </c>
      <c r="Y7" s="30" t="s">
        <v>32</v>
      </c>
    </row>
    <row r="8" spans="1:26" ht="54.95" customHeight="1" x14ac:dyDescent="0.3">
      <c r="A8" s="75" t="s">
        <v>76</v>
      </c>
      <c r="B8" s="33" t="s">
        <v>34</v>
      </c>
      <c r="C8" s="72" t="s">
        <v>74</v>
      </c>
      <c r="D8" s="41">
        <v>1</v>
      </c>
      <c r="E8" s="71" t="s">
        <v>102</v>
      </c>
      <c r="F8" s="73" t="s">
        <v>134</v>
      </c>
      <c r="G8" s="74" t="s">
        <v>129</v>
      </c>
      <c r="H8" s="35">
        <v>2</v>
      </c>
      <c r="I8" s="36">
        <f>H8*22000</f>
        <v>44000</v>
      </c>
      <c r="J8" s="35">
        <v>6</v>
      </c>
      <c r="K8" s="37">
        <f t="shared" ref="K8:K32" si="0">J8*5500</f>
        <v>33000</v>
      </c>
      <c r="L8" s="38">
        <f t="shared" ref="L8:L32" si="1">I8+K8</f>
        <v>77000</v>
      </c>
      <c r="M8" s="38">
        <f>I8+K8+22000</f>
        <v>99000</v>
      </c>
      <c r="N8" s="39">
        <v>2</v>
      </c>
      <c r="O8" s="37">
        <f t="shared" ref="O8:O32" si="2">N8*5500</f>
        <v>11000</v>
      </c>
      <c r="P8" s="38">
        <f t="shared" ref="P8:P32" si="3">SUM(O8)</f>
        <v>11000</v>
      </c>
      <c r="Q8" s="39">
        <v>3</v>
      </c>
      <c r="R8" s="34">
        <f>Q8*50000</f>
        <v>150000</v>
      </c>
      <c r="S8" s="34">
        <f t="shared" ref="S8:S32" si="4">I8</f>
        <v>44000</v>
      </c>
      <c r="T8" s="34">
        <f t="shared" ref="T8:T32" si="5">K8</f>
        <v>33000</v>
      </c>
      <c r="U8" s="40">
        <f t="shared" ref="U8:V32" si="6">SUM(R8+S8+T8)</f>
        <v>227000</v>
      </c>
      <c r="V8" s="40">
        <f t="shared" ref="V8:V32" si="7">SUM(R8+S8+T8+22000)</f>
        <v>249000</v>
      </c>
      <c r="W8" s="76">
        <f t="shared" ref="W8:W32" si="8">R8</f>
        <v>150000</v>
      </c>
      <c r="X8" s="76">
        <f t="shared" ref="X8:X32" si="9">O8</f>
        <v>11000</v>
      </c>
      <c r="Y8" s="70">
        <f t="shared" ref="Y8:Y32" si="10">SUM(W8+X8)</f>
        <v>161000</v>
      </c>
      <c r="Z8" s="7"/>
    </row>
    <row r="9" spans="1:26" ht="54.95" customHeight="1" x14ac:dyDescent="0.3">
      <c r="A9" s="75" t="s">
        <v>77</v>
      </c>
      <c r="B9" s="33" t="s">
        <v>101</v>
      </c>
      <c r="C9" s="72" t="s">
        <v>59</v>
      </c>
      <c r="D9" s="41">
        <v>1</v>
      </c>
      <c r="E9" s="71" t="s">
        <v>102</v>
      </c>
      <c r="F9" s="73" t="s">
        <v>135</v>
      </c>
      <c r="G9" s="74" t="s">
        <v>135</v>
      </c>
      <c r="H9" s="35">
        <v>2</v>
      </c>
      <c r="I9" s="36">
        <f t="shared" ref="I9:I32" si="11">H9*22000</f>
        <v>44000</v>
      </c>
      <c r="J9" s="35">
        <v>7</v>
      </c>
      <c r="K9" s="37">
        <f t="shared" si="0"/>
        <v>38500</v>
      </c>
      <c r="L9" s="38">
        <f t="shared" si="1"/>
        <v>82500</v>
      </c>
      <c r="M9" s="38">
        <f t="shared" ref="M9:M32" si="12">I9+K9+22000</f>
        <v>104500</v>
      </c>
      <c r="N9" s="39">
        <v>3</v>
      </c>
      <c r="O9" s="37">
        <f t="shared" si="2"/>
        <v>16500</v>
      </c>
      <c r="P9" s="38">
        <f t="shared" si="3"/>
        <v>16500</v>
      </c>
      <c r="Q9" s="39">
        <v>3</v>
      </c>
      <c r="R9" s="34">
        <f t="shared" ref="R9:R32" si="13">Q9*50000</f>
        <v>150000</v>
      </c>
      <c r="S9" s="34">
        <f t="shared" si="4"/>
        <v>44000</v>
      </c>
      <c r="T9" s="34">
        <f t="shared" si="5"/>
        <v>38500</v>
      </c>
      <c r="U9" s="40">
        <f t="shared" si="6"/>
        <v>232500</v>
      </c>
      <c r="V9" s="40">
        <f t="shared" si="7"/>
        <v>254500</v>
      </c>
      <c r="W9" s="76">
        <f t="shared" si="8"/>
        <v>150000</v>
      </c>
      <c r="X9" s="76">
        <f t="shared" si="9"/>
        <v>16500</v>
      </c>
      <c r="Y9" s="70">
        <f t="shared" si="10"/>
        <v>166500</v>
      </c>
      <c r="Z9" s="7"/>
    </row>
    <row r="10" spans="1:26" ht="54.95" customHeight="1" x14ac:dyDescent="0.3">
      <c r="A10" s="75" t="s">
        <v>78</v>
      </c>
      <c r="B10" s="33" t="s">
        <v>127</v>
      </c>
      <c r="C10" s="72" t="s">
        <v>107</v>
      </c>
      <c r="D10" s="41">
        <v>3</v>
      </c>
      <c r="E10" s="71" t="s">
        <v>109</v>
      </c>
      <c r="F10" s="73" t="s">
        <v>135</v>
      </c>
      <c r="G10" s="74" t="s">
        <v>135</v>
      </c>
      <c r="H10" s="35">
        <v>0</v>
      </c>
      <c r="I10" s="36"/>
      <c r="J10" s="35"/>
      <c r="K10" s="37"/>
      <c r="L10" s="38"/>
      <c r="M10" s="38"/>
      <c r="N10" s="39"/>
      <c r="O10" s="37"/>
      <c r="P10" s="38"/>
      <c r="Q10" s="39">
        <v>1</v>
      </c>
      <c r="R10" s="34">
        <f t="shared" si="13"/>
        <v>50000</v>
      </c>
      <c r="S10" s="34"/>
      <c r="T10" s="34"/>
      <c r="U10" s="40">
        <f t="shared" si="6"/>
        <v>50000</v>
      </c>
      <c r="V10" s="40">
        <f>SUM(R10+S10+T10)</f>
        <v>50000</v>
      </c>
      <c r="W10" s="76">
        <f t="shared" si="8"/>
        <v>50000</v>
      </c>
      <c r="X10" s="76"/>
      <c r="Y10" s="70">
        <f t="shared" si="10"/>
        <v>50000</v>
      </c>
      <c r="Z10" s="7"/>
    </row>
    <row r="11" spans="1:26" ht="54.95" customHeight="1" x14ac:dyDescent="0.3">
      <c r="A11" s="75" t="s">
        <v>79</v>
      </c>
      <c r="B11" s="33" t="s">
        <v>101</v>
      </c>
      <c r="C11" s="72" t="s">
        <v>63</v>
      </c>
      <c r="D11" s="41">
        <v>1</v>
      </c>
      <c r="E11" s="71" t="s">
        <v>108</v>
      </c>
      <c r="F11" s="73" t="s">
        <v>135</v>
      </c>
      <c r="G11" s="74" t="s">
        <v>135</v>
      </c>
      <c r="H11" s="35">
        <v>2</v>
      </c>
      <c r="I11" s="36">
        <f t="shared" si="11"/>
        <v>44000</v>
      </c>
      <c r="J11" s="35">
        <v>7</v>
      </c>
      <c r="K11" s="37">
        <f t="shared" si="0"/>
        <v>38500</v>
      </c>
      <c r="L11" s="38">
        <f t="shared" si="1"/>
        <v>82500</v>
      </c>
      <c r="M11" s="38">
        <f t="shared" si="12"/>
        <v>104500</v>
      </c>
      <c r="N11" s="39">
        <v>3</v>
      </c>
      <c r="O11" s="37">
        <f t="shared" si="2"/>
        <v>16500</v>
      </c>
      <c r="P11" s="38">
        <f t="shared" si="3"/>
        <v>16500</v>
      </c>
      <c r="Q11" s="39">
        <v>3</v>
      </c>
      <c r="R11" s="34">
        <f t="shared" si="13"/>
        <v>150000</v>
      </c>
      <c r="S11" s="34">
        <f t="shared" si="4"/>
        <v>44000</v>
      </c>
      <c r="T11" s="34">
        <f t="shared" si="5"/>
        <v>38500</v>
      </c>
      <c r="U11" s="40">
        <f t="shared" si="6"/>
        <v>232500</v>
      </c>
      <c r="V11" s="40">
        <f t="shared" si="7"/>
        <v>254500</v>
      </c>
      <c r="W11" s="76">
        <f t="shared" si="8"/>
        <v>150000</v>
      </c>
      <c r="X11" s="76">
        <f t="shared" si="9"/>
        <v>16500</v>
      </c>
      <c r="Y11" s="70">
        <f t="shared" si="10"/>
        <v>166500</v>
      </c>
      <c r="Z11" s="7"/>
    </row>
    <row r="12" spans="1:26" ht="54.95" customHeight="1" x14ac:dyDescent="0.3">
      <c r="A12" s="75" t="s">
        <v>80</v>
      </c>
      <c r="B12" s="33" t="s">
        <v>101</v>
      </c>
      <c r="C12" s="72" t="s">
        <v>75</v>
      </c>
      <c r="D12" s="41">
        <v>2</v>
      </c>
      <c r="E12" s="71" t="s">
        <v>102</v>
      </c>
      <c r="F12" s="73" t="s">
        <v>135</v>
      </c>
      <c r="G12" s="74" t="s">
        <v>135</v>
      </c>
      <c r="H12" s="35">
        <v>2</v>
      </c>
      <c r="I12" s="36">
        <f t="shared" si="11"/>
        <v>44000</v>
      </c>
      <c r="J12" s="35">
        <v>7</v>
      </c>
      <c r="K12" s="37">
        <f t="shared" si="0"/>
        <v>38500</v>
      </c>
      <c r="L12" s="38">
        <f t="shared" si="1"/>
        <v>82500</v>
      </c>
      <c r="M12" s="38">
        <f t="shared" si="12"/>
        <v>104500</v>
      </c>
      <c r="N12" s="39">
        <v>3</v>
      </c>
      <c r="O12" s="37">
        <f t="shared" si="2"/>
        <v>16500</v>
      </c>
      <c r="P12" s="38">
        <f t="shared" si="3"/>
        <v>16500</v>
      </c>
      <c r="Q12" s="39">
        <v>3</v>
      </c>
      <c r="R12" s="34">
        <f t="shared" si="13"/>
        <v>150000</v>
      </c>
      <c r="S12" s="34">
        <f t="shared" si="4"/>
        <v>44000</v>
      </c>
      <c r="T12" s="34">
        <f t="shared" si="5"/>
        <v>38500</v>
      </c>
      <c r="U12" s="40">
        <f t="shared" si="6"/>
        <v>232500</v>
      </c>
      <c r="V12" s="40">
        <f t="shared" si="7"/>
        <v>254500</v>
      </c>
      <c r="W12" s="76">
        <f t="shared" si="8"/>
        <v>150000</v>
      </c>
      <c r="X12" s="76">
        <f t="shared" si="9"/>
        <v>16500</v>
      </c>
      <c r="Y12" s="70">
        <f t="shared" si="10"/>
        <v>166500</v>
      </c>
      <c r="Z12" s="7"/>
    </row>
    <row r="13" spans="1:26" ht="54.95" customHeight="1" x14ac:dyDescent="0.3">
      <c r="A13" s="75" t="s">
        <v>81</v>
      </c>
      <c r="B13" s="33" t="s">
        <v>101</v>
      </c>
      <c r="C13" s="72" t="s">
        <v>62</v>
      </c>
      <c r="D13" s="41">
        <v>2</v>
      </c>
      <c r="E13" s="71" t="s">
        <v>108</v>
      </c>
      <c r="F13" s="73" t="s">
        <v>135</v>
      </c>
      <c r="G13" s="74" t="s">
        <v>135</v>
      </c>
      <c r="H13" s="35">
        <v>2</v>
      </c>
      <c r="I13" s="36">
        <f t="shared" si="11"/>
        <v>44000</v>
      </c>
      <c r="J13" s="35">
        <v>7</v>
      </c>
      <c r="K13" s="37">
        <f t="shared" si="0"/>
        <v>38500</v>
      </c>
      <c r="L13" s="38">
        <f t="shared" si="1"/>
        <v>82500</v>
      </c>
      <c r="M13" s="38">
        <f t="shared" si="12"/>
        <v>104500</v>
      </c>
      <c r="N13" s="39">
        <v>3</v>
      </c>
      <c r="O13" s="37">
        <f t="shared" si="2"/>
        <v>16500</v>
      </c>
      <c r="P13" s="38">
        <f t="shared" si="3"/>
        <v>16500</v>
      </c>
      <c r="Q13" s="39">
        <v>3</v>
      </c>
      <c r="R13" s="34">
        <f t="shared" si="13"/>
        <v>150000</v>
      </c>
      <c r="S13" s="34">
        <f t="shared" si="4"/>
        <v>44000</v>
      </c>
      <c r="T13" s="34">
        <f t="shared" si="5"/>
        <v>38500</v>
      </c>
      <c r="U13" s="40">
        <f t="shared" si="6"/>
        <v>232500</v>
      </c>
      <c r="V13" s="40">
        <f t="shared" si="7"/>
        <v>254500</v>
      </c>
      <c r="W13" s="76">
        <f t="shared" si="8"/>
        <v>150000</v>
      </c>
      <c r="X13" s="76">
        <f t="shared" si="9"/>
        <v>16500</v>
      </c>
      <c r="Y13" s="70">
        <f t="shared" si="10"/>
        <v>166500</v>
      </c>
      <c r="Z13" s="7"/>
    </row>
    <row r="14" spans="1:26" ht="54.95" customHeight="1" x14ac:dyDescent="0.3">
      <c r="A14" s="75" t="s">
        <v>82</v>
      </c>
      <c r="B14" s="33" t="s">
        <v>101</v>
      </c>
      <c r="C14" s="72" t="s">
        <v>61</v>
      </c>
      <c r="D14" s="41">
        <v>2</v>
      </c>
      <c r="E14" s="71" t="s">
        <v>108</v>
      </c>
      <c r="F14" s="73" t="s">
        <v>135</v>
      </c>
      <c r="G14" s="74" t="s">
        <v>135</v>
      </c>
      <c r="H14" s="35">
        <v>2</v>
      </c>
      <c r="I14" s="36">
        <f t="shared" si="11"/>
        <v>44000</v>
      </c>
      <c r="J14" s="35">
        <v>7</v>
      </c>
      <c r="K14" s="37">
        <f t="shared" si="0"/>
        <v>38500</v>
      </c>
      <c r="L14" s="38">
        <f t="shared" si="1"/>
        <v>82500</v>
      </c>
      <c r="M14" s="38">
        <f t="shared" si="12"/>
        <v>104500</v>
      </c>
      <c r="N14" s="39">
        <v>3</v>
      </c>
      <c r="O14" s="37">
        <f t="shared" si="2"/>
        <v>16500</v>
      </c>
      <c r="P14" s="38">
        <f t="shared" si="3"/>
        <v>16500</v>
      </c>
      <c r="Q14" s="39">
        <v>3</v>
      </c>
      <c r="R14" s="34">
        <f t="shared" si="13"/>
        <v>150000</v>
      </c>
      <c r="S14" s="34">
        <f t="shared" si="4"/>
        <v>44000</v>
      </c>
      <c r="T14" s="34">
        <f t="shared" si="5"/>
        <v>38500</v>
      </c>
      <c r="U14" s="40">
        <f t="shared" si="6"/>
        <v>232500</v>
      </c>
      <c r="V14" s="40">
        <f t="shared" si="7"/>
        <v>254500</v>
      </c>
      <c r="W14" s="76">
        <f t="shared" si="8"/>
        <v>150000</v>
      </c>
      <c r="X14" s="76">
        <f t="shared" si="9"/>
        <v>16500</v>
      </c>
      <c r="Y14" s="70">
        <f t="shared" si="10"/>
        <v>166500</v>
      </c>
      <c r="Z14" s="7"/>
    </row>
    <row r="15" spans="1:26" ht="54.95" customHeight="1" x14ac:dyDescent="0.3">
      <c r="A15" s="75" t="s">
        <v>83</v>
      </c>
      <c r="B15" s="33" t="s">
        <v>101</v>
      </c>
      <c r="C15" s="72" t="s">
        <v>60</v>
      </c>
      <c r="D15" s="41">
        <v>1</v>
      </c>
      <c r="E15" s="71" t="s">
        <v>108</v>
      </c>
      <c r="F15" s="73" t="s">
        <v>138</v>
      </c>
      <c r="G15" s="74" t="s">
        <v>135</v>
      </c>
      <c r="H15" s="35">
        <v>2</v>
      </c>
      <c r="I15" s="36">
        <f t="shared" si="11"/>
        <v>44000</v>
      </c>
      <c r="J15" s="35">
        <v>7</v>
      </c>
      <c r="K15" s="37">
        <f t="shared" si="0"/>
        <v>38500</v>
      </c>
      <c r="L15" s="38">
        <f t="shared" si="1"/>
        <v>82500</v>
      </c>
      <c r="M15" s="38">
        <f t="shared" si="12"/>
        <v>104500</v>
      </c>
      <c r="N15" s="39">
        <v>3</v>
      </c>
      <c r="O15" s="37">
        <f t="shared" si="2"/>
        <v>16500</v>
      </c>
      <c r="P15" s="38">
        <f t="shared" si="3"/>
        <v>16500</v>
      </c>
      <c r="Q15" s="39">
        <v>3</v>
      </c>
      <c r="R15" s="34">
        <f t="shared" si="13"/>
        <v>150000</v>
      </c>
      <c r="S15" s="34">
        <f t="shared" si="4"/>
        <v>44000</v>
      </c>
      <c r="T15" s="34">
        <f t="shared" si="5"/>
        <v>38500</v>
      </c>
      <c r="U15" s="40">
        <f t="shared" si="6"/>
        <v>232500</v>
      </c>
      <c r="V15" s="40">
        <f t="shared" si="7"/>
        <v>254500</v>
      </c>
      <c r="W15" s="76">
        <f t="shared" si="8"/>
        <v>150000</v>
      </c>
      <c r="X15" s="76">
        <f t="shared" si="9"/>
        <v>16500</v>
      </c>
      <c r="Y15" s="70">
        <f t="shared" si="10"/>
        <v>166500</v>
      </c>
      <c r="Z15" s="7"/>
    </row>
    <row r="16" spans="1:26" ht="54.95" customHeight="1" x14ac:dyDescent="0.3">
      <c r="A16" s="75" t="s">
        <v>84</v>
      </c>
      <c r="B16" s="33" t="s">
        <v>127</v>
      </c>
      <c r="C16" s="72" t="s">
        <v>110</v>
      </c>
      <c r="D16" s="41">
        <v>1</v>
      </c>
      <c r="E16" s="71" t="s">
        <v>111</v>
      </c>
      <c r="F16" s="73" t="s">
        <v>135</v>
      </c>
      <c r="G16" s="74" t="s">
        <v>135</v>
      </c>
      <c r="H16" s="35">
        <v>0</v>
      </c>
      <c r="I16" s="36"/>
      <c r="J16" s="35"/>
      <c r="K16" s="37"/>
      <c r="L16" s="38"/>
      <c r="M16" s="38"/>
      <c r="N16" s="39"/>
      <c r="O16" s="37"/>
      <c r="P16" s="38"/>
      <c r="Q16" s="39">
        <v>2</v>
      </c>
      <c r="R16" s="34">
        <f t="shared" si="13"/>
        <v>100000</v>
      </c>
      <c r="S16" s="34"/>
      <c r="T16" s="34"/>
      <c r="U16" s="40">
        <f t="shared" si="6"/>
        <v>100000</v>
      </c>
      <c r="V16" s="40">
        <f>SUM(R16+S16+T16)</f>
        <v>100000</v>
      </c>
      <c r="W16" s="76">
        <f t="shared" si="8"/>
        <v>100000</v>
      </c>
      <c r="X16" s="76"/>
      <c r="Y16" s="70">
        <f t="shared" si="10"/>
        <v>100000</v>
      </c>
      <c r="Z16" s="7"/>
    </row>
    <row r="17" spans="1:26" ht="54.95" customHeight="1" x14ac:dyDescent="0.3">
      <c r="A17" s="75" t="s">
        <v>85</v>
      </c>
      <c r="B17" s="33" t="s">
        <v>101</v>
      </c>
      <c r="C17" s="72" t="s">
        <v>66</v>
      </c>
      <c r="D17" s="41">
        <v>3</v>
      </c>
      <c r="E17" s="71" t="s">
        <v>115</v>
      </c>
      <c r="F17" s="73" t="s">
        <v>128</v>
      </c>
      <c r="G17" s="74" t="s">
        <v>131</v>
      </c>
      <c r="H17" s="35">
        <v>4</v>
      </c>
      <c r="I17" s="36">
        <f t="shared" si="11"/>
        <v>88000</v>
      </c>
      <c r="J17" s="35">
        <v>13</v>
      </c>
      <c r="K17" s="37">
        <f t="shared" si="0"/>
        <v>71500</v>
      </c>
      <c r="L17" s="38">
        <f t="shared" si="1"/>
        <v>159500</v>
      </c>
      <c r="M17" s="38">
        <f t="shared" si="12"/>
        <v>181500</v>
      </c>
      <c r="N17" s="39">
        <v>5</v>
      </c>
      <c r="O17" s="37">
        <f t="shared" si="2"/>
        <v>27500</v>
      </c>
      <c r="P17" s="38">
        <f t="shared" si="3"/>
        <v>27500</v>
      </c>
      <c r="Q17" s="39">
        <v>5</v>
      </c>
      <c r="R17" s="34">
        <f t="shared" si="13"/>
        <v>250000</v>
      </c>
      <c r="S17" s="34">
        <f t="shared" si="4"/>
        <v>88000</v>
      </c>
      <c r="T17" s="34">
        <f t="shared" si="5"/>
        <v>71500</v>
      </c>
      <c r="U17" s="40">
        <f t="shared" si="6"/>
        <v>409500</v>
      </c>
      <c r="V17" s="40">
        <f t="shared" si="7"/>
        <v>431500</v>
      </c>
      <c r="W17" s="76">
        <f t="shared" si="8"/>
        <v>250000</v>
      </c>
      <c r="X17" s="76">
        <f t="shared" si="9"/>
        <v>27500</v>
      </c>
      <c r="Y17" s="70">
        <f t="shared" si="10"/>
        <v>277500</v>
      </c>
      <c r="Z17" s="7"/>
    </row>
    <row r="18" spans="1:26" ht="54.95" customHeight="1" x14ac:dyDescent="0.3">
      <c r="A18" s="75" t="s">
        <v>86</v>
      </c>
      <c r="B18" s="33" t="s">
        <v>101</v>
      </c>
      <c r="C18" s="72" t="s">
        <v>65</v>
      </c>
      <c r="D18" s="41">
        <v>3</v>
      </c>
      <c r="E18" s="71" t="s">
        <v>115</v>
      </c>
      <c r="F18" s="73" t="s">
        <v>135</v>
      </c>
      <c r="G18" s="74" t="s">
        <v>135</v>
      </c>
      <c r="H18" s="35">
        <v>4</v>
      </c>
      <c r="I18" s="36">
        <f t="shared" si="11"/>
        <v>88000</v>
      </c>
      <c r="J18" s="35">
        <v>13</v>
      </c>
      <c r="K18" s="37">
        <f t="shared" si="0"/>
        <v>71500</v>
      </c>
      <c r="L18" s="38">
        <f t="shared" si="1"/>
        <v>159500</v>
      </c>
      <c r="M18" s="38">
        <f t="shared" si="12"/>
        <v>181500</v>
      </c>
      <c r="N18" s="39">
        <v>5</v>
      </c>
      <c r="O18" s="37">
        <f t="shared" si="2"/>
        <v>27500</v>
      </c>
      <c r="P18" s="38">
        <f t="shared" si="3"/>
        <v>27500</v>
      </c>
      <c r="Q18" s="39">
        <v>5</v>
      </c>
      <c r="R18" s="34">
        <f t="shared" si="13"/>
        <v>250000</v>
      </c>
      <c r="S18" s="34">
        <f t="shared" si="4"/>
        <v>88000</v>
      </c>
      <c r="T18" s="34">
        <f t="shared" si="5"/>
        <v>71500</v>
      </c>
      <c r="U18" s="40">
        <f t="shared" si="6"/>
        <v>409500</v>
      </c>
      <c r="V18" s="40">
        <f t="shared" si="7"/>
        <v>431500</v>
      </c>
      <c r="W18" s="76">
        <f t="shared" si="8"/>
        <v>250000</v>
      </c>
      <c r="X18" s="76">
        <f t="shared" si="9"/>
        <v>27500</v>
      </c>
      <c r="Y18" s="70">
        <f t="shared" si="10"/>
        <v>277500</v>
      </c>
      <c r="Z18" s="7"/>
    </row>
    <row r="19" spans="1:26" ht="54.95" customHeight="1" x14ac:dyDescent="0.3">
      <c r="A19" s="75" t="s">
        <v>87</v>
      </c>
      <c r="B19" s="33" t="s">
        <v>101</v>
      </c>
      <c r="C19" s="72" t="s">
        <v>70</v>
      </c>
      <c r="D19" s="41">
        <v>1</v>
      </c>
      <c r="E19" s="71" t="s">
        <v>114</v>
      </c>
      <c r="F19" s="73" t="s">
        <v>136</v>
      </c>
      <c r="G19" s="74" t="s">
        <v>130</v>
      </c>
      <c r="H19" s="35">
        <v>2</v>
      </c>
      <c r="I19" s="36">
        <f t="shared" si="11"/>
        <v>44000</v>
      </c>
      <c r="J19" s="35">
        <v>7</v>
      </c>
      <c r="K19" s="37">
        <f t="shared" si="0"/>
        <v>38500</v>
      </c>
      <c r="L19" s="38">
        <f t="shared" si="1"/>
        <v>82500</v>
      </c>
      <c r="M19" s="38">
        <f t="shared" si="12"/>
        <v>104500</v>
      </c>
      <c r="N19" s="39">
        <v>3</v>
      </c>
      <c r="O19" s="37">
        <f t="shared" si="2"/>
        <v>16500</v>
      </c>
      <c r="P19" s="38">
        <f t="shared" si="3"/>
        <v>16500</v>
      </c>
      <c r="Q19" s="39">
        <v>3</v>
      </c>
      <c r="R19" s="34">
        <f t="shared" si="13"/>
        <v>150000</v>
      </c>
      <c r="S19" s="34">
        <f t="shared" si="4"/>
        <v>44000</v>
      </c>
      <c r="T19" s="34">
        <f t="shared" si="5"/>
        <v>38500</v>
      </c>
      <c r="U19" s="40">
        <f t="shared" si="6"/>
        <v>232500</v>
      </c>
      <c r="V19" s="40">
        <f t="shared" si="7"/>
        <v>254500</v>
      </c>
      <c r="W19" s="76">
        <f t="shared" si="8"/>
        <v>150000</v>
      </c>
      <c r="X19" s="76">
        <f t="shared" si="9"/>
        <v>16500</v>
      </c>
      <c r="Y19" s="70">
        <f t="shared" si="10"/>
        <v>166500</v>
      </c>
      <c r="Z19" s="7"/>
    </row>
    <row r="20" spans="1:26" ht="54.95" customHeight="1" x14ac:dyDescent="0.3">
      <c r="A20" s="75" t="s">
        <v>88</v>
      </c>
      <c r="B20" s="33" t="s">
        <v>101</v>
      </c>
      <c r="C20" s="72" t="s">
        <v>64</v>
      </c>
      <c r="D20" s="41">
        <v>2</v>
      </c>
      <c r="E20" s="71" t="s">
        <v>114</v>
      </c>
      <c r="F20" s="73" t="s">
        <v>140</v>
      </c>
      <c r="G20" s="74" t="s">
        <v>146</v>
      </c>
      <c r="H20" s="35">
        <v>2</v>
      </c>
      <c r="I20" s="36">
        <f t="shared" si="11"/>
        <v>44000</v>
      </c>
      <c r="J20" s="35">
        <v>7</v>
      </c>
      <c r="K20" s="37">
        <f t="shared" si="0"/>
        <v>38500</v>
      </c>
      <c r="L20" s="38">
        <f t="shared" si="1"/>
        <v>82500</v>
      </c>
      <c r="M20" s="38">
        <f t="shared" si="12"/>
        <v>104500</v>
      </c>
      <c r="N20" s="39">
        <v>3</v>
      </c>
      <c r="O20" s="37">
        <f t="shared" si="2"/>
        <v>16500</v>
      </c>
      <c r="P20" s="38">
        <f t="shared" si="3"/>
        <v>16500</v>
      </c>
      <c r="Q20" s="39">
        <v>3</v>
      </c>
      <c r="R20" s="34">
        <f t="shared" si="13"/>
        <v>150000</v>
      </c>
      <c r="S20" s="34">
        <f t="shared" si="4"/>
        <v>44000</v>
      </c>
      <c r="T20" s="34">
        <f t="shared" si="5"/>
        <v>38500</v>
      </c>
      <c r="U20" s="40">
        <f t="shared" si="6"/>
        <v>232500</v>
      </c>
      <c r="V20" s="40">
        <f t="shared" si="7"/>
        <v>254500</v>
      </c>
      <c r="W20" s="76">
        <f t="shared" si="8"/>
        <v>150000</v>
      </c>
      <c r="X20" s="76">
        <f t="shared" si="9"/>
        <v>16500</v>
      </c>
      <c r="Y20" s="70">
        <f t="shared" si="10"/>
        <v>166500</v>
      </c>
      <c r="Z20" s="7"/>
    </row>
    <row r="21" spans="1:26" ht="54.95" customHeight="1" x14ac:dyDescent="0.3">
      <c r="A21" s="75" t="s">
        <v>89</v>
      </c>
      <c r="B21" s="33" t="s">
        <v>101</v>
      </c>
      <c r="C21" s="72" t="s">
        <v>67</v>
      </c>
      <c r="D21" s="41">
        <v>7</v>
      </c>
      <c r="E21" s="71" t="s">
        <v>116</v>
      </c>
      <c r="F21" s="73" t="s">
        <v>135</v>
      </c>
      <c r="G21" s="74" t="s">
        <v>135</v>
      </c>
      <c r="H21" s="35">
        <v>3</v>
      </c>
      <c r="I21" s="36">
        <f t="shared" si="11"/>
        <v>66000</v>
      </c>
      <c r="J21" s="35">
        <v>10</v>
      </c>
      <c r="K21" s="37">
        <f t="shared" si="0"/>
        <v>55000</v>
      </c>
      <c r="L21" s="38">
        <f t="shared" si="1"/>
        <v>121000</v>
      </c>
      <c r="M21" s="38">
        <f t="shared" si="12"/>
        <v>143000</v>
      </c>
      <c r="N21" s="39">
        <v>4</v>
      </c>
      <c r="O21" s="37">
        <f t="shared" si="2"/>
        <v>22000</v>
      </c>
      <c r="P21" s="38">
        <f t="shared" si="3"/>
        <v>22000</v>
      </c>
      <c r="Q21" s="39">
        <v>4</v>
      </c>
      <c r="R21" s="34">
        <f t="shared" si="13"/>
        <v>200000</v>
      </c>
      <c r="S21" s="34">
        <f t="shared" si="4"/>
        <v>66000</v>
      </c>
      <c r="T21" s="34">
        <f t="shared" si="5"/>
        <v>55000</v>
      </c>
      <c r="U21" s="40">
        <f t="shared" si="6"/>
        <v>321000</v>
      </c>
      <c r="V21" s="40">
        <f t="shared" si="7"/>
        <v>343000</v>
      </c>
      <c r="W21" s="76">
        <f t="shared" si="8"/>
        <v>200000</v>
      </c>
      <c r="X21" s="76">
        <f t="shared" si="9"/>
        <v>22000</v>
      </c>
      <c r="Y21" s="70">
        <f t="shared" si="10"/>
        <v>222000</v>
      </c>
      <c r="Z21" s="7"/>
    </row>
    <row r="22" spans="1:26" ht="54.95" customHeight="1" x14ac:dyDescent="0.3">
      <c r="A22" s="75" t="s">
        <v>90</v>
      </c>
      <c r="B22" s="33" t="s">
        <v>113</v>
      </c>
      <c r="C22" s="72" t="s">
        <v>103</v>
      </c>
      <c r="D22" s="41">
        <v>1</v>
      </c>
      <c r="E22" s="71" t="s">
        <v>112</v>
      </c>
      <c r="F22" s="73" t="s">
        <v>135</v>
      </c>
      <c r="G22" s="74" t="s">
        <v>135</v>
      </c>
      <c r="H22" s="35">
        <v>0</v>
      </c>
      <c r="I22" s="36"/>
      <c r="J22" s="35"/>
      <c r="K22" s="37"/>
      <c r="L22" s="38"/>
      <c r="M22" s="38"/>
      <c r="N22" s="39"/>
      <c r="O22" s="37"/>
      <c r="P22" s="38"/>
      <c r="Q22" s="39">
        <v>2</v>
      </c>
      <c r="R22" s="34">
        <f t="shared" si="13"/>
        <v>100000</v>
      </c>
      <c r="S22" s="34"/>
      <c r="T22" s="34"/>
      <c r="U22" s="40">
        <f t="shared" si="6"/>
        <v>100000</v>
      </c>
      <c r="V22" s="40">
        <f>SUM(R22+S22+T22)</f>
        <v>100000</v>
      </c>
      <c r="W22" s="76">
        <f t="shared" si="8"/>
        <v>100000</v>
      </c>
      <c r="X22" s="76"/>
      <c r="Y22" s="70">
        <f t="shared" si="10"/>
        <v>100000</v>
      </c>
      <c r="Z22" s="7"/>
    </row>
    <row r="23" spans="1:26" ht="54.95" customHeight="1" x14ac:dyDescent="0.3">
      <c r="A23" s="75" t="s">
        <v>91</v>
      </c>
      <c r="B23" s="33" t="s">
        <v>101</v>
      </c>
      <c r="C23" s="72" t="s">
        <v>69</v>
      </c>
      <c r="D23" s="41">
        <v>2</v>
      </c>
      <c r="E23" s="71" t="s">
        <v>117</v>
      </c>
      <c r="F23" s="73" t="s">
        <v>139</v>
      </c>
      <c r="G23" s="74" t="s">
        <v>135</v>
      </c>
      <c r="H23" s="35">
        <v>2</v>
      </c>
      <c r="I23" s="36">
        <f t="shared" si="11"/>
        <v>44000</v>
      </c>
      <c r="J23" s="35">
        <v>7</v>
      </c>
      <c r="K23" s="37">
        <f t="shared" si="0"/>
        <v>38500</v>
      </c>
      <c r="L23" s="38">
        <f t="shared" si="1"/>
        <v>82500</v>
      </c>
      <c r="M23" s="38">
        <f t="shared" si="12"/>
        <v>104500</v>
      </c>
      <c r="N23" s="39">
        <v>3</v>
      </c>
      <c r="O23" s="37">
        <f t="shared" si="2"/>
        <v>16500</v>
      </c>
      <c r="P23" s="38">
        <f t="shared" si="3"/>
        <v>16500</v>
      </c>
      <c r="Q23" s="39">
        <v>3</v>
      </c>
      <c r="R23" s="34">
        <f t="shared" si="13"/>
        <v>150000</v>
      </c>
      <c r="S23" s="34">
        <f t="shared" si="4"/>
        <v>44000</v>
      </c>
      <c r="T23" s="34">
        <f t="shared" si="5"/>
        <v>38500</v>
      </c>
      <c r="U23" s="40">
        <f t="shared" si="6"/>
        <v>232500</v>
      </c>
      <c r="V23" s="40">
        <f t="shared" si="7"/>
        <v>254500</v>
      </c>
      <c r="W23" s="76">
        <f t="shared" si="8"/>
        <v>150000</v>
      </c>
      <c r="X23" s="76">
        <f t="shared" si="9"/>
        <v>16500</v>
      </c>
      <c r="Y23" s="70">
        <f t="shared" si="10"/>
        <v>166500</v>
      </c>
      <c r="Z23" s="7"/>
    </row>
    <row r="24" spans="1:26" ht="54.95" customHeight="1" x14ac:dyDescent="0.3">
      <c r="A24" s="75" t="s">
        <v>92</v>
      </c>
      <c r="B24" s="33" t="s">
        <v>101</v>
      </c>
      <c r="C24" s="72" t="s">
        <v>68</v>
      </c>
      <c r="D24" s="41">
        <v>1</v>
      </c>
      <c r="E24" s="71" t="s">
        <v>117</v>
      </c>
      <c r="F24" s="73" t="s">
        <v>132</v>
      </c>
      <c r="G24" s="74" t="s">
        <v>133</v>
      </c>
      <c r="H24" s="35">
        <v>2</v>
      </c>
      <c r="I24" s="36">
        <f t="shared" si="11"/>
        <v>44000</v>
      </c>
      <c r="J24" s="35">
        <v>7</v>
      </c>
      <c r="K24" s="37">
        <f t="shared" si="0"/>
        <v>38500</v>
      </c>
      <c r="L24" s="38">
        <f t="shared" si="1"/>
        <v>82500</v>
      </c>
      <c r="M24" s="38">
        <f t="shared" si="12"/>
        <v>104500</v>
      </c>
      <c r="N24" s="39">
        <v>3</v>
      </c>
      <c r="O24" s="37">
        <f t="shared" si="2"/>
        <v>16500</v>
      </c>
      <c r="P24" s="38">
        <f t="shared" si="3"/>
        <v>16500</v>
      </c>
      <c r="Q24" s="39">
        <v>3</v>
      </c>
      <c r="R24" s="34">
        <f t="shared" si="13"/>
        <v>150000</v>
      </c>
      <c r="S24" s="34">
        <f t="shared" si="4"/>
        <v>44000</v>
      </c>
      <c r="T24" s="34">
        <f t="shared" si="5"/>
        <v>38500</v>
      </c>
      <c r="U24" s="40">
        <f t="shared" si="6"/>
        <v>232500</v>
      </c>
      <c r="V24" s="40">
        <f t="shared" si="7"/>
        <v>254500</v>
      </c>
      <c r="W24" s="76">
        <f t="shared" si="8"/>
        <v>150000</v>
      </c>
      <c r="X24" s="76">
        <f t="shared" si="9"/>
        <v>16500</v>
      </c>
      <c r="Y24" s="70">
        <f t="shared" si="10"/>
        <v>166500</v>
      </c>
      <c r="Z24" s="7"/>
    </row>
    <row r="25" spans="1:26" ht="54.95" customHeight="1" x14ac:dyDescent="0.3">
      <c r="A25" s="75" t="s">
        <v>93</v>
      </c>
      <c r="B25" s="33" t="s">
        <v>101</v>
      </c>
      <c r="C25" s="72" t="s">
        <v>71</v>
      </c>
      <c r="D25" s="41">
        <v>2</v>
      </c>
      <c r="E25" s="71" t="s">
        <v>121</v>
      </c>
      <c r="F25" s="73" t="s">
        <v>135</v>
      </c>
      <c r="G25" s="74" t="s">
        <v>135</v>
      </c>
      <c r="H25" s="35">
        <v>3</v>
      </c>
      <c r="I25" s="36">
        <f t="shared" si="11"/>
        <v>66000</v>
      </c>
      <c r="J25" s="35">
        <v>10</v>
      </c>
      <c r="K25" s="37">
        <f t="shared" si="0"/>
        <v>55000</v>
      </c>
      <c r="L25" s="38">
        <f t="shared" si="1"/>
        <v>121000</v>
      </c>
      <c r="M25" s="38">
        <f t="shared" si="12"/>
        <v>143000</v>
      </c>
      <c r="N25" s="39">
        <v>4</v>
      </c>
      <c r="O25" s="37">
        <f t="shared" si="2"/>
        <v>22000</v>
      </c>
      <c r="P25" s="38">
        <f t="shared" si="3"/>
        <v>22000</v>
      </c>
      <c r="Q25" s="39">
        <v>4</v>
      </c>
      <c r="R25" s="34">
        <f t="shared" si="13"/>
        <v>200000</v>
      </c>
      <c r="S25" s="34">
        <f t="shared" si="4"/>
        <v>66000</v>
      </c>
      <c r="T25" s="34">
        <f t="shared" si="5"/>
        <v>55000</v>
      </c>
      <c r="U25" s="40">
        <f t="shared" si="6"/>
        <v>321000</v>
      </c>
      <c r="V25" s="40">
        <f t="shared" si="7"/>
        <v>343000</v>
      </c>
      <c r="W25" s="76">
        <f t="shared" si="8"/>
        <v>200000</v>
      </c>
      <c r="X25" s="76">
        <f t="shared" si="9"/>
        <v>22000</v>
      </c>
      <c r="Y25" s="70">
        <f t="shared" si="10"/>
        <v>222000</v>
      </c>
      <c r="Z25" s="7"/>
    </row>
    <row r="26" spans="1:26" ht="54.95" customHeight="1" x14ac:dyDescent="0.3">
      <c r="A26" s="75" t="s">
        <v>94</v>
      </c>
      <c r="B26" s="33" t="s">
        <v>127</v>
      </c>
      <c r="C26" s="72" t="s">
        <v>123</v>
      </c>
      <c r="D26" s="41">
        <v>6</v>
      </c>
      <c r="E26" s="71" t="s">
        <v>122</v>
      </c>
      <c r="F26" s="73" t="s">
        <v>135</v>
      </c>
      <c r="G26" s="74" t="s">
        <v>135</v>
      </c>
      <c r="H26" s="35">
        <v>0</v>
      </c>
      <c r="I26" s="36"/>
      <c r="J26" s="35"/>
      <c r="K26" s="37"/>
      <c r="L26" s="38"/>
      <c r="M26" s="38"/>
      <c r="N26" s="39"/>
      <c r="O26" s="37"/>
      <c r="P26" s="38"/>
      <c r="Q26" s="39">
        <v>1</v>
      </c>
      <c r="R26" s="34">
        <f t="shared" si="13"/>
        <v>50000</v>
      </c>
      <c r="S26" s="34"/>
      <c r="T26" s="34"/>
      <c r="U26" s="40">
        <f t="shared" si="6"/>
        <v>50000</v>
      </c>
      <c r="V26" s="40">
        <f t="shared" si="6"/>
        <v>50000</v>
      </c>
      <c r="W26" s="76">
        <f t="shared" si="8"/>
        <v>50000</v>
      </c>
      <c r="X26" s="76"/>
      <c r="Y26" s="70">
        <f t="shared" si="10"/>
        <v>50000</v>
      </c>
      <c r="Z26" s="7"/>
    </row>
    <row r="27" spans="1:26" ht="54.95" customHeight="1" x14ac:dyDescent="0.3">
      <c r="A27" s="75" t="s">
        <v>95</v>
      </c>
      <c r="B27" s="33" t="s">
        <v>101</v>
      </c>
      <c r="C27" s="72" t="s">
        <v>73</v>
      </c>
      <c r="D27" s="41">
        <v>2</v>
      </c>
      <c r="E27" s="71" t="s">
        <v>118</v>
      </c>
      <c r="F27" s="73" t="s">
        <v>141</v>
      </c>
      <c r="G27" s="74" t="s">
        <v>135</v>
      </c>
      <c r="H27" s="35">
        <v>2</v>
      </c>
      <c r="I27" s="36">
        <f t="shared" si="11"/>
        <v>44000</v>
      </c>
      <c r="J27" s="35">
        <v>7</v>
      </c>
      <c r="K27" s="37">
        <f t="shared" si="0"/>
        <v>38500</v>
      </c>
      <c r="L27" s="38">
        <f t="shared" si="1"/>
        <v>82500</v>
      </c>
      <c r="M27" s="38">
        <f t="shared" si="12"/>
        <v>104500</v>
      </c>
      <c r="N27" s="39">
        <v>3</v>
      </c>
      <c r="O27" s="37">
        <f t="shared" si="2"/>
        <v>16500</v>
      </c>
      <c r="P27" s="38">
        <f t="shared" si="3"/>
        <v>16500</v>
      </c>
      <c r="Q27" s="39">
        <v>3</v>
      </c>
      <c r="R27" s="34">
        <f t="shared" si="13"/>
        <v>150000</v>
      </c>
      <c r="S27" s="34">
        <f t="shared" si="4"/>
        <v>44000</v>
      </c>
      <c r="T27" s="34">
        <f t="shared" si="5"/>
        <v>38500</v>
      </c>
      <c r="U27" s="40">
        <f t="shared" si="6"/>
        <v>232500</v>
      </c>
      <c r="V27" s="40">
        <f t="shared" si="7"/>
        <v>254500</v>
      </c>
      <c r="W27" s="76">
        <f t="shared" si="8"/>
        <v>150000</v>
      </c>
      <c r="X27" s="76">
        <f t="shared" si="9"/>
        <v>16500</v>
      </c>
      <c r="Y27" s="70">
        <f t="shared" si="10"/>
        <v>166500</v>
      </c>
      <c r="Z27" s="7"/>
    </row>
    <row r="28" spans="1:26" ht="54.95" customHeight="1" x14ac:dyDescent="0.3">
      <c r="A28" s="75" t="s">
        <v>96</v>
      </c>
      <c r="B28" s="33" t="s">
        <v>101</v>
      </c>
      <c r="C28" s="72" t="s">
        <v>72</v>
      </c>
      <c r="D28" s="41">
        <v>2</v>
      </c>
      <c r="E28" s="71" t="s">
        <v>118</v>
      </c>
      <c r="F28" s="73" t="s">
        <v>137</v>
      </c>
      <c r="G28" s="74" t="s">
        <v>143</v>
      </c>
      <c r="H28" s="35">
        <v>2</v>
      </c>
      <c r="I28" s="36">
        <f t="shared" si="11"/>
        <v>44000</v>
      </c>
      <c r="J28" s="35">
        <v>7</v>
      </c>
      <c r="K28" s="37">
        <f t="shared" si="0"/>
        <v>38500</v>
      </c>
      <c r="L28" s="38">
        <f t="shared" si="1"/>
        <v>82500</v>
      </c>
      <c r="M28" s="38">
        <f t="shared" si="12"/>
        <v>104500</v>
      </c>
      <c r="N28" s="39">
        <v>3</v>
      </c>
      <c r="O28" s="37">
        <f t="shared" si="2"/>
        <v>16500</v>
      </c>
      <c r="P28" s="38">
        <f t="shared" si="3"/>
        <v>16500</v>
      </c>
      <c r="Q28" s="39">
        <v>3</v>
      </c>
      <c r="R28" s="34">
        <f t="shared" si="13"/>
        <v>150000</v>
      </c>
      <c r="S28" s="34">
        <f t="shared" si="4"/>
        <v>44000</v>
      </c>
      <c r="T28" s="34">
        <f t="shared" si="5"/>
        <v>38500</v>
      </c>
      <c r="U28" s="40">
        <f t="shared" si="6"/>
        <v>232500</v>
      </c>
      <c r="V28" s="40">
        <f t="shared" si="7"/>
        <v>254500</v>
      </c>
      <c r="W28" s="76">
        <f t="shared" si="8"/>
        <v>150000</v>
      </c>
      <c r="X28" s="76">
        <f t="shared" si="9"/>
        <v>16500</v>
      </c>
      <c r="Y28" s="70">
        <f t="shared" si="10"/>
        <v>166500</v>
      </c>
      <c r="Z28" s="7"/>
    </row>
    <row r="29" spans="1:26" ht="54.95" customHeight="1" x14ac:dyDescent="0.3">
      <c r="A29" s="75" t="s">
        <v>97</v>
      </c>
      <c r="B29" s="33" t="s">
        <v>127</v>
      </c>
      <c r="C29" s="72" t="s">
        <v>119</v>
      </c>
      <c r="D29" s="41">
        <v>2</v>
      </c>
      <c r="E29" s="71" t="s">
        <v>120</v>
      </c>
      <c r="F29" s="73" t="s">
        <v>135</v>
      </c>
      <c r="G29" s="74" t="s">
        <v>135</v>
      </c>
      <c r="H29" s="35">
        <v>0</v>
      </c>
      <c r="I29" s="36">
        <f t="shared" si="11"/>
        <v>0</v>
      </c>
      <c r="J29" s="35">
        <v>0</v>
      </c>
      <c r="K29" s="37">
        <f t="shared" si="0"/>
        <v>0</v>
      </c>
      <c r="L29" s="38">
        <f t="shared" si="1"/>
        <v>0</v>
      </c>
      <c r="M29" s="38">
        <v>0</v>
      </c>
      <c r="N29" s="39">
        <v>0</v>
      </c>
      <c r="O29" s="37">
        <f t="shared" si="2"/>
        <v>0</v>
      </c>
      <c r="P29" s="38">
        <f t="shared" si="3"/>
        <v>0</v>
      </c>
      <c r="Q29" s="39">
        <v>3</v>
      </c>
      <c r="R29" s="34">
        <f t="shared" si="13"/>
        <v>150000</v>
      </c>
      <c r="S29" s="34"/>
      <c r="T29" s="34"/>
      <c r="U29" s="40">
        <f t="shared" si="6"/>
        <v>150000</v>
      </c>
      <c r="V29" s="40">
        <f>SUM(R29+S29+T29)</f>
        <v>150000</v>
      </c>
      <c r="W29" s="76">
        <f t="shared" si="8"/>
        <v>150000</v>
      </c>
      <c r="X29" s="76"/>
      <c r="Y29" s="70">
        <f t="shared" si="10"/>
        <v>150000</v>
      </c>
      <c r="Z29" s="7"/>
    </row>
    <row r="30" spans="1:26" ht="54.95" customHeight="1" x14ac:dyDescent="0.3">
      <c r="A30" s="75" t="s">
        <v>98</v>
      </c>
      <c r="B30" s="33" t="s">
        <v>101</v>
      </c>
      <c r="C30" s="72" t="s">
        <v>104</v>
      </c>
      <c r="D30" s="71">
        <v>3</v>
      </c>
      <c r="E30" s="71" t="s">
        <v>124</v>
      </c>
      <c r="F30" s="73" t="s">
        <v>135</v>
      </c>
      <c r="G30" s="74" t="s">
        <v>135</v>
      </c>
      <c r="H30" s="35">
        <v>2</v>
      </c>
      <c r="I30" s="36">
        <f t="shared" si="11"/>
        <v>44000</v>
      </c>
      <c r="J30" s="35">
        <v>7</v>
      </c>
      <c r="K30" s="37">
        <f t="shared" si="0"/>
        <v>38500</v>
      </c>
      <c r="L30" s="38">
        <f t="shared" si="1"/>
        <v>82500</v>
      </c>
      <c r="M30" s="38">
        <f t="shared" si="12"/>
        <v>104500</v>
      </c>
      <c r="N30" s="39">
        <v>3</v>
      </c>
      <c r="O30" s="37">
        <f t="shared" si="2"/>
        <v>16500</v>
      </c>
      <c r="P30" s="38">
        <f t="shared" si="3"/>
        <v>16500</v>
      </c>
      <c r="Q30" s="39">
        <v>3</v>
      </c>
      <c r="R30" s="34">
        <f t="shared" si="13"/>
        <v>150000</v>
      </c>
      <c r="S30" s="34">
        <f t="shared" si="4"/>
        <v>44000</v>
      </c>
      <c r="T30" s="34">
        <f t="shared" si="5"/>
        <v>38500</v>
      </c>
      <c r="U30" s="40">
        <f t="shared" si="6"/>
        <v>232500</v>
      </c>
      <c r="V30" s="40">
        <f t="shared" si="7"/>
        <v>254500</v>
      </c>
      <c r="W30" s="76">
        <f t="shared" si="8"/>
        <v>150000</v>
      </c>
      <c r="X30" s="76">
        <f t="shared" si="9"/>
        <v>16500</v>
      </c>
      <c r="Y30" s="70">
        <f t="shared" si="10"/>
        <v>166500</v>
      </c>
      <c r="Z30" s="7"/>
    </row>
    <row r="31" spans="1:26" ht="54.95" customHeight="1" x14ac:dyDescent="0.3">
      <c r="A31" s="75" t="s">
        <v>99</v>
      </c>
      <c r="B31" s="33" t="s">
        <v>101</v>
      </c>
      <c r="C31" s="72" t="s">
        <v>105</v>
      </c>
      <c r="D31" s="41">
        <v>1</v>
      </c>
      <c r="E31" s="71" t="s">
        <v>125</v>
      </c>
      <c r="F31" s="73" t="s">
        <v>144</v>
      </c>
      <c r="G31" s="74" t="s">
        <v>145</v>
      </c>
      <c r="H31" s="35">
        <v>4</v>
      </c>
      <c r="I31" s="36">
        <f t="shared" si="11"/>
        <v>88000</v>
      </c>
      <c r="J31" s="35">
        <v>11</v>
      </c>
      <c r="K31" s="37">
        <f t="shared" si="0"/>
        <v>60500</v>
      </c>
      <c r="L31" s="38">
        <f t="shared" si="1"/>
        <v>148500</v>
      </c>
      <c r="M31" s="38">
        <f t="shared" si="12"/>
        <v>170500</v>
      </c>
      <c r="N31" s="39">
        <v>5</v>
      </c>
      <c r="O31" s="37">
        <f t="shared" si="2"/>
        <v>27500</v>
      </c>
      <c r="P31" s="38">
        <f t="shared" si="3"/>
        <v>27500</v>
      </c>
      <c r="Q31" s="39">
        <v>5</v>
      </c>
      <c r="R31" s="34">
        <f t="shared" si="13"/>
        <v>250000</v>
      </c>
      <c r="S31" s="34">
        <f t="shared" si="4"/>
        <v>88000</v>
      </c>
      <c r="T31" s="34">
        <f t="shared" si="5"/>
        <v>60500</v>
      </c>
      <c r="U31" s="40">
        <f t="shared" si="6"/>
        <v>398500</v>
      </c>
      <c r="V31" s="40">
        <f t="shared" si="7"/>
        <v>420500</v>
      </c>
      <c r="W31" s="76">
        <f t="shared" si="8"/>
        <v>250000</v>
      </c>
      <c r="X31" s="76">
        <f t="shared" si="9"/>
        <v>27500</v>
      </c>
      <c r="Y31" s="70">
        <f t="shared" si="10"/>
        <v>277500</v>
      </c>
      <c r="Z31" s="7"/>
    </row>
    <row r="32" spans="1:26" ht="54.95" customHeight="1" x14ac:dyDescent="0.3">
      <c r="A32" s="75" t="s">
        <v>100</v>
      </c>
      <c r="B32" s="33" t="s">
        <v>101</v>
      </c>
      <c r="C32" s="72" t="s">
        <v>106</v>
      </c>
      <c r="D32" s="41">
        <v>1</v>
      </c>
      <c r="E32" s="71" t="s">
        <v>126</v>
      </c>
      <c r="F32" s="73" t="s">
        <v>142</v>
      </c>
      <c r="G32" s="74" t="s">
        <v>147</v>
      </c>
      <c r="H32" s="35">
        <v>2</v>
      </c>
      <c r="I32" s="36">
        <f t="shared" si="11"/>
        <v>44000</v>
      </c>
      <c r="J32" s="35">
        <v>7</v>
      </c>
      <c r="K32" s="37">
        <f t="shared" si="0"/>
        <v>38500</v>
      </c>
      <c r="L32" s="38">
        <f t="shared" si="1"/>
        <v>82500</v>
      </c>
      <c r="M32" s="38">
        <f t="shared" si="12"/>
        <v>104500</v>
      </c>
      <c r="N32" s="39">
        <v>3</v>
      </c>
      <c r="O32" s="37">
        <f t="shared" si="2"/>
        <v>16500</v>
      </c>
      <c r="P32" s="38">
        <f t="shared" si="3"/>
        <v>16500</v>
      </c>
      <c r="Q32" s="39">
        <v>3</v>
      </c>
      <c r="R32" s="34">
        <f t="shared" si="13"/>
        <v>150000</v>
      </c>
      <c r="S32" s="34">
        <f t="shared" si="4"/>
        <v>44000</v>
      </c>
      <c r="T32" s="34">
        <f t="shared" si="5"/>
        <v>38500</v>
      </c>
      <c r="U32" s="40">
        <f t="shared" si="6"/>
        <v>232500</v>
      </c>
      <c r="V32" s="40">
        <f t="shared" si="7"/>
        <v>254500</v>
      </c>
      <c r="W32" s="76">
        <f t="shared" si="8"/>
        <v>150000</v>
      </c>
      <c r="X32" s="76">
        <f t="shared" si="9"/>
        <v>16500</v>
      </c>
      <c r="Y32" s="70">
        <f t="shared" si="10"/>
        <v>166500</v>
      </c>
      <c r="Z32" s="7"/>
    </row>
    <row r="33" spans="1:26" ht="31.5" customHeight="1" x14ac:dyDescent="0.3">
      <c r="A33" s="42"/>
      <c r="B33" s="42"/>
      <c r="C33" s="43"/>
      <c r="D33" s="66"/>
      <c r="E33" s="66"/>
      <c r="F33" s="44"/>
      <c r="G33" s="44"/>
      <c r="H33" s="67"/>
      <c r="I33" s="46"/>
      <c r="J33" s="67"/>
      <c r="K33" s="47"/>
      <c r="L33" s="57"/>
      <c r="M33" s="57"/>
      <c r="N33" s="43"/>
      <c r="O33" s="47"/>
      <c r="P33" s="57"/>
      <c r="Q33" s="43"/>
      <c r="R33" s="45"/>
      <c r="S33" s="45"/>
      <c r="T33" s="45"/>
      <c r="U33" s="68"/>
      <c r="V33" s="68"/>
      <c r="W33" s="45"/>
      <c r="X33" s="45"/>
      <c r="Y33" s="68"/>
      <c r="Z33" s="7"/>
    </row>
    <row r="34" spans="1:26" s="60" customFormat="1" ht="30" customHeight="1" x14ac:dyDescent="0.3">
      <c r="A34" s="61" t="s">
        <v>52</v>
      </c>
      <c r="B34" s="61"/>
      <c r="C34" s="61"/>
      <c r="D34" s="61"/>
      <c r="E34" s="62"/>
      <c r="F34" s="61"/>
      <c r="G34" s="61"/>
      <c r="H34" s="61"/>
      <c r="I34" s="61"/>
      <c r="J34" s="61"/>
      <c r="K34" s="48"/>
      <c r="L34" s="48"/>
      <c r="M34" s="49"/>
      <c r="N34" s="49"/>
      <c r="O34" s="50"/>
      <c r="P34" s="51"/>
      <c r="Q34" s="51"/>
      <c r="R34" s="52"/>
      <c r="S34" s="50"/>
      <c r="T34" s="51"/>
      <c r="U34" s="50"/>
      <c r="V34" s="49"/>
      <c r="W34" s="50"/>
      <c r="X34" s="53"/>
      <c r="Y34" s="53"/>
      <c r="Z34" s="58"/>
    </row>
    <row r="35" spans="1:26" s="8" customFormat="1" ht="30" customHeight="1" x14ac:dyDescent="0.3">
      <c r="A35" s="63" t="s">
        <v>46</v>
      </c>
      <c r="B35" s="63"/>
      <c r="C35" s="6"/>
      <c r="D35" s="6"/>
      <c r="E35" s="6"/>
      <c r="F35" s="6"/>
      <c r="G35" s="6"/>
      <c r="H35" s="6"/>
      <c r="I35" s="64"/>
      <c r="J35" s="64"/>
      <c r="K35" s="46"/>
      <c r="L35" s="46"/>
      <c r="M35" s="54"/>
      <c r="N35" s="54"/>
      <c r="O35" s="55"/>
      <c r="P35" s="54"/>
      <c r="Q35" s="54"/>
      <c r="R35" s="56"/>
      <c r="S35" s="55"/>
      <c r="T35" s="55"/>
      <c r="U35" s="55"/>
      <c r="V35" s="54"/>
      <c r="W35" s="55"/>
      <c r="X35" s="47"/>
      <c r="Y35" s="57"/>
      <c r="Z35" s="10"/>
    </row>
    <row r="36" spans="1:26" s="8" customFormat="1" ht="30" customHeight="1" x14ac:dyDescent="0.3">
      <c r="A36" s="63" t="s">
        <v>48</v>
      </c>
      <c r="B36" s="63"/>
      <c r="C36" s="3"/>
      <c r="D36" s="3"/>
      <c r="E36" s="3"/>
      <c r="F36" s="3"/>
      <c r="G36" s="3"/>
      <c r="H36" s="3"/>
      <c r="I36" s="64"/>
      <c r="J36" s="64"/>
      <c r="K36" s="46"/>
      <c r="L36" s="46"/>
      <c r="M36" s="54"/>
      <c r="N36" s="54"/>
      <c r="O36" s="55"/>
      <c r="P36" s="54"/>
      <c r="Q36" s="54"/>
      <c r="R36" s="56"/>
      <c r="S36" s="55"/>
      <c r="T36" s="55"/>
      <c r="U36" s="55"/>
      <c r="V36" s="54"/>
      <c r="W36" s="55"/>
      <c r="X36" s="47"/>
      <c r="Y36" s="57"/>
    </row>
    <row r="37" spans="1:26" s="8" customFormat="1" ht="30" customHeight="1" x14ac:dyDescent="0.3">
      <c r="A37" s="61" t="s">
        <v>47</v>
      </c>
      <c r="B37" s="61"/>
      <c r="C37" s="65"/>
      <c r="D37" s="65"/>
      <c r="E37" s="65"/>
      <c r="F37" s="65"/>
      <c r="G37" s="65"/>
      <c r="H37" s="65"/>
      <c r="I37" s="65"/>
      <c r="J37" s="65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</row>
    <row r="38" spans="1:26" s="8" customFormat="1" ht="30" customHeight="1" x14ac:dyDescent="0.3">
      <c r="A38" s="9"/>
      <c r="B38" s="9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6" s="8" customFormat="1" ht="30" customHeight="1" x14ac:dyDescent="0.3">
      <c r="A39" s="11" t="s">
        <v>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spans="1:26" s="8" customFormat="1" ht="30" customHeight="1" x14ac:dyDescent="0.3">
      <c r="A40" s="14" t="s">
        <v>51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26" s="8" customFormat="1" ht="30" customHeight="1" x14ac:dyDescent="0.3">
      <c r="A41" s="15"/>
      <c r="B41" s="15"/>
      <c r="C41" s="8" t="s">
        <v>44</v>
      </c>
    </row>
    <row r="42" spans="1:26" s="8" customFormat="1" ht="30" customHeight="1" x14ac:dyDescent="0.3">
      <c r="A42" s="8" t="s">
        <v>14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26" s="8" customFormat="1" ht="30" customHeight="1" x14ac:dyDescent="0.3">
      <c r="A43" s="16" t="s">
        <v>15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26" s="8" customFormat="1" ht="30" customHeight="1" x14ac:dyDescent="0.3">
      <c r="A44" s="17" t="s">
        <v>53</v>
      </c>
      <c r="B44" s="17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26" s="8" customFormat="1" ht="30" customHeight="1" x14ac:dyDescent="0.3">
      <c r="A45" s="18" t="s">
        <v>54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</row>
    <row r="46" spans="1:26" s="8" customFormat="1" ht="30" customHeight="1" x14ac:dyDescent="0.3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1:26" s="8" customFormat="1" ht="30" customHeight="1" x14ac:dyDescent="0.3">
      <c r="A47" s="12" t="s">
        <v>1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26" s="8" customFormat="1" ht="30" customHeight="1" x14ac:dyDescent="0.3">
      <c r="A48" s="16" t="s">
        <v>16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1:25" s="8" customFormat="1" ht="30" customHeight="1" x14ac:dyDescent="0.3">
      <c r="A49" s="16" t="s">
        <v>55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25" s="8" customFormat="1" ht="30" customHeight="1" x14ac:dyDescent="0.3"/>
    <row r="51" spans="1:25" s="8" customFormat="1" ht="30" customHeight="1" x14ac:dyDescent="0.3">
      <c r="A51" s="12" t="s">
        <v>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25" s="8" customFormat="1" ht="30" customHeight="1" x14ac:dyDescent="0.3">
      <c r="A52" s="18" t="s">
        <v>49</v>
      </c>
      <c r="B52" s="18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</row>
    <row r="53" spans="1:25" s="8" customFormat="1" ht="30" customHeight="1" x14ac:dyDescent="0.3"/>
    <row r="54" spans="1:25" s="8" customFormat="1" ht="30" customHeight="1" thickBot="1" x14ac:dyDescent="0.35">
      <c r="A54" s="12" t="s">
        <v>20</v>
      </c>
      <c r="B54" s="12"/>
    </row>
    <row r="55" spans="1:25" s="8" customFormat="1" ht="30" customHeight="1" thickBot="1" x14ac:dyDescent="0.35">
      <c r="A55" s="117" t="s">
        <v>25</v>
      </c>
      <c r="B55" s="118"/>
      <c r="C55" s="119"/>
      <c r="D55" s="120" t="s">
        <v>23</v>
      </c>
      <c r="E55" s="118"/>
      <c r="F55" s="119"/>
      <c r="G55" s="118" t="s">
        <v>24</v>
      </c>
      <c r="H55" s="118"/>
      <c r="I55" s="121"/>
    </row>
    <row r="56" spans="1:25" s="8" customFormat="1" ht="30" customHeight="1" thickTop="1" x14ac:dyDescent="0.3">
      <c r="A56" s="114" t="s">
        <v>43</v>
      </c>
      <c r="B56" s="115"/>
      <c r="C56" s="116"/>
      <c r="D56" s="122" t="s">
        <v>21</v>
      </c>
      <c r="E56" s="123"/>
      <c r="F56" s="124"/>
      <c r="G56" s="116" t="s">
        <v>56</v>
      </c>
      <c r="H56" s="125"/>
      <c r="I56" s="126"/>
    </row>
    <row r="57" spans="1:25" ht="27" thickBot="1" x14ac:dyDescent="0.35">
      <c r="A57" s="105" t="s">
        <v>57</v>
      </c>
      <c r="B57" s="106"/>
      <c r="C57" s="107"/>
      <c r="D57" s="111" t="s">
        <v>22</v>
      </c>
      <c r="E57" s="112"/>
      <c r="F57" s="113"/>
      <c r="G57" s="108" t="s">
        <v>56</v>
      </c>
      <c r="H57" s="109"/>
      <c r="I57" s="110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26.25" x14ac:dyDescent="0.3">
      <c r="A58" s="18" t="s">
        <v>50</v>
      </c>
      <c r="B58" s="1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26.25" x14ac:dyDescent="0.3">
      <c r="A59" s="18" t="s">
        <v>26</v>
      </c>
      <c r="B59" s="1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</sheetData>
  <mergeCells count="26">
    <mergeCell ref="H5:Q5"/>
    <mergeCell ref="A57:C57"/>
    <mergeCell ref="G57:I57"/>
    <mergeCell ref="D57:F57"/>
    <mergeCell ref="A56:C56"/>
    <mergeCell ref="A55:C55"/>
    <mergeCell ref="D55:F55"/>
    <mergeCell ref="G55:I55"/>
    <mergeCell ref="D56:F56"/>
    <mergeCell ref="G56:I56"/>
    <mergeCell ref="A1:C1"/>
    <mergeCell ref="W6:Y6"/>
    <mergeCell ref="R5:Y5"/>
    <mergeCell ref="E5:E7"/>
    <mergeCell ref="D5:D7"/>
    <mergeCell ref="W4:Y4"/>
    <mergeCell ref="F5:G6"/>
    <mergeCell ref="H6:M6"/>
    <mergeCell ref="O6:P6"/>
    <mergeCell ref="A5:A7"/>
    <mergeCell ref="C5:C7"/>
    <mergeCell ref="A2:Y2"/>
    <mergeCell ref="W3:Y3"/>
    <mergeCell ref="O3:S3"/>
    <mergeCell ref="R6:V6"/>
    <mergeCell ref="B5:B7"/>
  </mergeCells>
  <phoneticPr fontId="1" type="noConversion"/>
  <printOptions horizontalCentered="1"/>
  <pageMargins left="0.35433070866141736" right="0.15748031496062992" top="0.27559055118110237" bottom="0.19685039370078741" header="0.19685039370078741" footer="0.15748031496062992"/>
  <pageSetup paperSize="9" scale="3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교육훈련비납부안내문</vt:lpstr>
      <vt:lpstr>교육훈련비납부안내문!Print_Area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윤재돈</dc:creator>
  <cp:lastModifiedBy>user</cp:lastModifiedBy>
  <cp:lastPrinted>2025-04-02T04:59:51Z</cp:lastPrinted>
  <dcterms:created xsi:type="dcterms:W3CDTF">2012-06-27T11:20:00Z</dcterms:created>
  <dcterms:modified xsi:type="dcterms:W3CDTF">2026-07-27T05:01:52Z</dcterms:modified>
</cp:coreProperties>
</file>